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ewenminingincorporated-my.sharepoint.com/personal/mihaela_mcewenmining_com/Documents/Desktop/Los Azules Update No 4/"/>
    </mc:Choice>
  </mc:AlternateContent>
  <xr:revisionPtr revIDLastSave="1" documentId="13_ncr:1_{85BD8544-87BF-47E8-A862-4CFB97B4AFB3}" xr6:coauthVersionLast="47" xr6:coauthVersionMax="47" xr10:uidLastSave="{234B9DC8-E86A-4008-98C6-7A50EB5D5172}"/>
  <bookViews>
    <workbookView xWindow="-110" yWindow="-110" windowWidth="19420" windowHeight="10300" xr2:uid="{9FDC240A-7C57-4550-B2B2-3FC87FE5A655}"/>
  </bookViews>
  <sheets>
    <sheet name="Table 1 Assay Results" sheetId="4" r:id="rId1"/>
    <sheet name="Table 2 Hole Locations" sheetId="3" r:id="rId2"/>
  </sheets>
  <externalReferences>
    <externalReference r:id="rId3"/>
  </externalReferences>
  <definedNames>
    <definedName name="_xlnm._FilterDatabase" localSheetId="1" hidden="1">'Table 2 Hole Locations'!#REF!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1" i="4" l="1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K29" i="4" s="1"/>
  <c r="I28" i="4"/>
  <c r="I27" i="4"/>
  <c r="I26" i="4"/>
  <c r="I25" i="4"/>
  <c r="I24" i="4"/>
  <c r="I23" i="4"/>
  <c r="L22" i="4"/>
  <c r="K22" i="4"/>
  <c r="J22" i="4"/>
  <c r="H22" i="4"/>
  <c r="I22" i="4" s="1"/>
  <c r="G22" i="4"/>
  <c r="L21" i="4"/>
  <c r="K21" i="4"/>
  <c r="J21" i="4"/>
  <c r="H21" i="4"/>
  <c r="I21" i="4" s="1"/>
  <c r="G21" i="4"/>
  <c r="H20" i="4"/>
  <c r="I20" i="4" s="1"/>
  <c r="G20" i="4"/>
  <c r="L19" i="4"/>
  <c r="K19" i="4"/>
  <c r="J19" i="4"/>
  <c r="H19" i="4"/>
  <c r="G19" i="4"/>
  <c r="L18" i="4"/>
  <c r="K18" i="4"/>
  <c r="J18" i="4"/>
  <c r="H18" i="4"/>
  <c r="G18" i="4"/>
  <c r="I18" i="4" s="1"/>
  <c r="H17" i="4"/>
  <c r="G17" i="4"/>
  <c r="L16" i="4"/>
  <c r="K16" i="4"/>
  <c r="J16" i="4"/>
  <c r="H16" i="4"/>
  <c r="I16" i="4" s="1"/>
  <c r="G16" i="4"/>
  <c r="L15" i="4"/>
  <c r="L14" i="4" s="1"/>
  <c r="K15" i="4"/>
  <c r="J15" i="4"/>
  <c r="H15" i="4"/>
  <c r="I15" i="4" s="1"/>
  <c r="G15" i="4"/>
  <c r="I14" i="4"/>
  <c r="H14" i="4"/>
  <c r="G14" i="4"/>
  <c r="L13" i="4"/>
  <c r="K13" i="4"/>
  <c r="J13" i="4"/>
  <c r="H13" i="4"/>
  <c r="I13" i="4" s="1"/>
  <c r="G13" i="4"/>
  <c r="L12" i="4"/>
  <c r="K12" i="4"/>
  <c r="J12" i="4"/>
  <c r="H12" i="4"/>
  <c r="I12" i="4" s="1"/>
  <c r="G12" i="4"/>
  <c r="H11" i="4"/>
  <c r="I11" i="4" s="1"/>
  <c r="G11" i="4"/>
  <c r="L10" i="4"/>
  <c r="K10" i="4"/>
  <c r="J10" i="4"/>
  <c r="H10" i="4"/>
  <c r="I10" i="4" s="1"/>
  <c r="G10" i="4"/>
  <c r="L9" i="4"/>
  <c r="K9" i="4"/>
  <c r="J9" i="4"/>
  <c r="H9" i="4"/>
  <c r="I9" i="4" s="1"/>
  <c r="G9" i="4"/>
  <c r="L8" i="4"/>
  <c r="K8" i="4"/>
  <c r="J8" i="4"/>
  <c r="H8" i="4"/>
  <c r="I8" i="4" s="1"/>
  <c r="G8" i="4"/>
  <c r="L7" i="4"/>
  <c r="K7" i="4"/>
  <c r="J7" i="4"/>
  <c r="H7" i="4"/>
  <c r="G7" i="4"/>
  <c r="H6" i="4"/>
  <c r="I6" i="4" s="1"/>
  <c r="G6" i="4"/>
  <c r="L5" i="4"/>
  <c r="K5" i="4"/>
  <c r="J5" i="4"/>
  <c r="H5" i="4"/>
  <c r="G5" i="4"/>
  <c r="L4" i="4"/>
  <c r="K4" i="4"/>
  <c r="J4" i="4"/>
  <c r="H4" i="4"/>
  <c r="G4" i="4"/>
  <c r="H3" i="4"/>
  <c r="I3" i="4" s="1"/>
  <c r="G3" i="4"/>
  <c r="I17" i="4" l="1"/>
  <c r="K17" i="4" s="1"/>
  <c r="I19" i="4"/>
  <c r="K20" i="4"/>
  <c r="I5" i="4"/>
  <c r="I7" i="4"/>
  <c r="K6" i="4"/>
  <c r="I4" i="4"/>
  <c r="K3" i="4" s="1"/>
  <c r="L6" i="4"/>
  <c r="J14" i="4"/>
  <c r="L20" i="4"/>
  <c r="J11" i="4"/>
  <c r="K11" i="4"/>
  <c r="L11" i="4"/>
  <c r="K14" i="4"/>
  <c r="J20" i="4"/>
  <c r="J6" i="4"/>
  <c r="L29" i="4"/>
  <c r="J29" i="4"/>
  <c r="J3" i="4" l="1"/>
  <c r="L17" i="4"/>
  <c r="L3" i="4"/>
  <c r="J17" i="4"/>
</calcChain>
</file>

<file path=xl/sharedStrings.xml><?xml version="1.0" encoding="utf-8"?>
<sst xmlns="http://schemas.openxmlformats.org/spreadsheetml/2006/main" count="153" uniqueCount="61">
  <si>
    <t>Identifier</t>
  </si>
  <si>
    <t>Hole-ID</t>
  </si>
  <si>
    <t>From (m)</t>
  </si>
  <si>
    <t>To (m)</t>
  </si>
  <si>
    <t>Au (g/t)</t>
  </si>
  <si>
    <t>Length (m)</t>
  </si>
  <si>
    <t>Cu%</t>
  </si>
  <si>
    <t>Ag (g/t)</t>
  </si>
  <si>
    <t>Total</t>
  </si>
  <si>
    <t>Primary</t>
  </si>
  <si>
    <t>incl</t>
  </si>
  <si>
    <t>and</t>
  </si>
  <si>
    <t>Comment</t>
  </si>
  <si>
    <t>Enriched</t>
  </si>
  <si>
    <t>AZ22146</t>
  </si>
  <si>
    <t>Predominant Mineral Zone</t>
  </si>
  <si>
    <t>Section</t>
  </si>
  <si>
    <t>HOLE-ID</t>
  </si>
  <si>
    <t>Azimuth</t>
  </si>
  <si>
    <t>Dip</t>
  </si>
  <si>
    <t>Length</t>
  </si>
  <si>
    <t>Loc X</t>
  </si>
  <si>
    <t>Loc Y</t>
  </si>
  <si>
    <t>Loc Z</t>
  </si>
  <si>
    <t>AZ22144</t>
  </si>
  <si>
    <t>AZ22147</t>
  </si>
  <si>
    <t>incl. 103.4m of 1.31% Cu</t>
  </si>
  <si>
    <t>incl 104.6m of 0.48% Cu</t>
  </si>
  <si>
    <t>AZ22158</t>
  </si>
  <si>
    <t>AZ22149</t>
  </si>
  <si>
    <t xml:space="preserve">incl 54m of 1.38% Cu from 376m </t>
  </si>
  <si>
    <t>AZ22145</t>
  </si>
  <si>
    <t>AZ22148</t>
  </si>
  <si>
    <t>AZ22150</t>
  </si>
  <si>
    <t>AZ22137A</t>
  </si>
  <si>
    <t>incl. 8m of 1.00% Cu in Primary</t>
  </si>
  <si>
    <t>AZ22138</t>
  </si>
  <si>
    <t>incl. 28m of 0.87% Cu in Enriched</t>
  </si>
  <si>
    <t>AZ22139</t>
  </si>
  <si>
    <t>AZ22140</t>
  </si>
  <si>
    <t>AZ22141</t>
  </si>
  <si>
    <t>AZ22142</t>
  </si>
  <si>
    <t>Incl. 32m of 1.11% Cu &amp;</t>
  </si>
  <si>
    <t>104m of 1.00% Cu in Enriched</t>
  </si>
  <si>
    <t>46m of 1.59% Cu in Primary</t>
  </si>
  <si>
    <t>AZ22143</t>
  </si>
  <si>
    <t>incl 44m of 1.38% Cu from 144m</t>
  </si>
  <si>
    <t>AZ22161</t>
  </si>
  <si>
    <t>AZ22162</t>
  </si>
  <si>
    <t>AZ22163</t>
  </si>
  <si>
    <t>AZ22164</t>
  </si>
  <si>
    <t>AZ22165</t>
  </si>
  <si>
    <t>Leached</t>
  </si>
  <si>
    <t>AZ22166</t>
  </si>
  <si>
    <t>incl 53.6m of 0.25% Cu from 146m</t>
  </si>
  <si>
    <t>AZ22167</t>
  </si>
  <si>
    <t>incl 54.4m of 0.25% Cu from 98m</t>
  </si>
  <si>
    <t>Coordinates listed in Table 2 based on Gauss Kruger - Campo Inchauspe Zone 2</t>
  </si>
  <si>
    <t>incl 10m of 1.10% Cu from 156m</t>
  </si>
  <si>
    <t>incl 8m of 1.04% Cu from 98m</t>
  </si>
  <si>
    <t>incl 2m of 0.86% Cu from 232m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</si>
</sst>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/>
    <xf numFmtId="0" fontId="3" fillId="0" borderId="0" xfId="0" applyFont="1" applyFill="1"/>
    <xf numFmtId="1" fontId="3" fillId="0" borderId="4" xfId="0" applyNumberFormat="1" applyFont="1" applyBorder="1"/>
    <xf numFmtId="0" fontId="3" fillId="0" borderId="4" xfId="0" applyFont="1" applyBorder="1"/>
    <xf numFmtId="0" fontId="3" fillId="0" borderId="8" xfId="0" applyFont="1" applyBorder="1" applyAlignment="1">
      <alignment horizontal="right"/>
    </xf>
    <xf numFmtId="0" fontId="1" fillId="0" borderId="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0" fillId="0" borderId="11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right"/>
    </xf>
    <xf numFmtId="164" fontId="0" fillId="0" borderId="9" xfId="0" applyNumberFormat="1" applyBorder="1"/>
    <xf numFmtId="164" fontId="1" fillId="0" borderId="9" xfId="0" applyNumberFormat="1" applyFont="1" applyBorder="1"/>
    <xf numFmtId="2" fontId="1" fillId="0" borderId="9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4" fontId="1" fillId="0" borderId="0" xfId="0" applyNumberFormat="1" applyFont="1"/>
    <xf numFmtId="2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164" fontId="0" fillId="0" borderId="10" xfId="0" applyNumberFormat="1" applyBorder="1"/>
    <xf numFmtId="164" fontId="1" fillId="0" borderId="10" xfId="0" applyNumberFormat="1" applyFont="1" applyBorder="1"/>
    <xf numFmtId="2" fontId="1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3" xfId="0" applyBorder="1"/>
    <xf numFmtId="165" fontId="1" fillId="0" borderId="0" xfId="0" applyNumberFormat="1" applyFont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9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164" fontId="1" fillId="0" borderId="16" xfId="0" applyNumberFormat="1" applyFont="1" applyBorder="1"/>
    <xf numFmtId="2" fontId="1" fillId="0" borderId="16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6" xfId="0" applyNumberFormat="1" applyBorder="1"/>
    <xf numFmtId="2" fontId="0" fillId="0" borderId="16" xfId="0" applyNumberForma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3" xfId="0" applyBorder="1"/>
    <xf numFmtId="0" fontId="0" fillId="0" borderId="10" xfId="0" applyBorder="1"/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/>
    <xf numFmtId="0" fontId="1" fillId="0" borderId="19" xfId="0" applyFont="1" applyBorder="1" applyAlignment="1">
      <alignment horizontal="right"/>
    </xf>
    <xf numFmtId="164" fontId="1" fillId="0" borderId="19" xfId="0" applyNumberFormat="1" applyFont="1" applyBorder="1"/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3" xfId="0" applyFont="1" applyBorder="1"/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" fontId="3" fillId="0" borderId="4" xfId="0" applyNumberFormat="1" applyFont="1" applyBorder="1" applyAlignment="1">
      <alignment horizontal="right"/>
    </xf>
    <xf numFmtId="0" fontId="3" fillId="0" borderId="5" xfId="0" applyFont="1" applyBorder="1"/>
    <xf numFmtId="0" fontId="3" fillId="0" borderId="0" xfId="0" applyFont="1" applyAlignment="1">
      <alignment horizontal="right"/>
    </xf>
    <xf numFmtId="0" fontId="5" fillId="0" borderId="0" xfId="1" applyFont="1" applyAlignment="1">
      <alignment horizontal="right" wrapText="1"/>
    </xf>
    <xf numFmtId="0" fontId="5" fillId="0" borderId="0" xfId="1" applyFont="1" applyAlignment="1">
      <alignment wrapText="1"/>
    </xf>
    <xf numFmtId="1" fontId="5" fillId="0" borderId="0" xfId="1" applyNumberFormat="1" applyFont="1" applyAlignment="1">
      <alignment horizontal="right" wrapText="1"/>
    </xf>
    <xf numFmtId="1" fontId="5" fillId="0" borderId="4" xfId="1" applyNumberFormat="1" applyFont="1" applyBorder="1" applyAlignment="1">
      <alignment horizontal="right" wrapText="1"/>
    </xf>
    <xf numFmtId="1" fontId="5" fillId="0" borderId="8" xfId="1" applyNumberFormat="1" applyFont="1" applyBorder="1" applyAlignment="1">
      <alignment horizontal="right" wrapText="1"/>
    </xf>
    <xf numFmtId="1" fontId="5" fillId="0" borderId="6" xfId="1" applyNumberFormat="1" applyFont="1" applyBorder="1" applyAlignment="1">
      <alignment horizontal="right"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5" fillId="0" borderId="0" xfId="1" applyNumberFormat="1" applyFont="1" applyAlignment="1">
      <alignment wrapText="1"/>
    </xf>
    <xf numFmtId="164" fontId="3" fillId="0" borderId="8" xfId="0" applyNumberFormat="1" applyFont="1" applyBorder="1" applyAlignment="1">
      <alignment horizontal="right"/>
    </xf>
    <xf numFmtId="0" fontId="0" fillId="0" borderId="0" xfId="0" applyFill="1"/>
    <xf numFmtId="0" fontId="1" fillId="0" borderId="2" xfId="0" applyFont="1" applyFill="1" applyBorder="1" applyAlignment="1">
      <alignment horizontal="center"/>
    </xf>
    <xf numFmtId="0" fontId="0" fillId="0" borderId="12" xfId="0" applyFill="1" applyBorder="1"/>
    <xf numFmtId="0" fontId="0" fillId="0" borderId="4" xfId="0" applyFill="1" applyBorder="1"/>
    <xf numFmtId="0" fontId="1" fillId="0" borderId="14" xfId="0" applyFont="1" applyFill="1" applyBorder="1"/>
    <xf numFmtId="0" fontId="1" fillId="0" borderId="4" xfId="0" applyFont="1" applyFill="1" applyBorder="1"/>
    <xf numFmtId="0" fontId="0" fillId="0" borderId="14" xfId="0" applyFill="1" applyBorder="1"/>
    <xf numFmtId="0" fontId="1" fillId="0" borderId="12" xfId="0" applyFont="1" applyFill="1" applyBorder="1"/>
    <xf numFmtId="0" fontId="1" fillId="0" borderId="17" xfId="0" applyFont="1" applyFill="1" applyBorder="1"/>
    <xf numFmtId="0" fontId="0" fillId="0" borderId="17" xfId="0" applyFill="1" applyBorder="1"/>
    <xf numFmtId="0" fontId="1" fillId="0" borderId="20" xfId="0" applyFont="1" applyFill="1" applyBorder="1"/>
  </cellXfs>
  <cellStyles count="2">
    <cellStyle name="Normal" xfId="0" builtinId="0"/>
    <cellStyle name="Normal_Sheet1" xfId="1" xr:uid="{784C38AF-E6C0-4CF1-8028-4560C670442F}"/>
  </cellStyles>
  <dxfs count="0"/>
  <tableStyles count="0" defaultTableStyle="TableStyleMedium2" defaultPivotStyle="PivotStyleLight16"/>
  <colors>
    <mruColors>
      <color rgb="FFFF7C80"/>
      <color rgb="FFFF99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smcgibbon_mcewenmining_com/Documents/Desktop/McEwen%20Mining/6.0%20Corporate/Press%20Releases/Los%20Azules%20May2022%20PR/Los%20Azules%20PressRelease%20May%202022%20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Drill Results"/>
      <sheetName val="Table 2 Hole Locations"/>
      <sheetName val="los Azules Drill Composites"/>
    </sheetNames>
    <sheetDataSet>
      <sheetData sheetId="0"/>
      <sheetData sheetId="1"/>
      <sheetData sheetId="2">
        <row r="10">
          <cell r="D10">
            <v>133</v>
          </cell>
        </row>
        <row r="14">
          <cell r="E14">
            <v>342</v>
          </cell>
          <cell r="AF14">
            <v>4939.0992564450498</v>
          </cell>
          <cell r="AJ14">
            <v>2.7523923444976083E-2</v>
          </cell>
          <cell r="AM14">
            <v>1.5558167369614406E-2</v>
          </cell>
        </row>
        <row r="15">
          <cell r="D15">
            <v>342</v>
          </cell>
          <cell r="E15">
            <v>557.29999999999995</v>
          </cell>
          <cell r="AF15">
            <v>4390.9999999999991</v>
          </cell>
          <cell r="AJ15">
            <v>2.5643288434742201E-2</v>
          </cell>
          <cell r="AM15">
            <v>5.3747066875244433E-4</v>
          </cell>
        </row>
        <row r="18">
          <cell r="D18">
            <v>138</v>
          </cell>
        </row>
        <row r="19">
          <cell r="E19">
            <v>348</v>
          </cell>
          <cell r="AF19">
            <v>5994.4571428571426</v>
          </cell>
          <cell r="AJ19">
            <v>6.3985714285714312E-2</v>
          </cell>
          <cell r="AM19">
            <v>2.1797619047619046</v>
          </cell>
        </row>
        <row r="20">
          <cell r="D20">
            <v>348</v>
          </cell>
          <cell r="E20">
            <v>660.1</v>
          </cell>
          <cell r="AF20">
            <v>2952.0150592758737</v>
          </cell>
          <cell r="AJ20">
            <v>6.4745273950656823E-2</v>
          </cell>
          <cell r="AM20">
            <v>1.6827939762896527</v>
          </cell>
        </row>
        <row r="23">
          <cell r="D23">
            <v>114.45</v>
          </cell>
        </row>
        <row r="24">
          <cell r="D24">
            <v>206.5</v>
          </cell>
          <cell r="AJ24">
            <v>5.9729408266428759E-2</v>
          </cell>
          <cell r="AM24">
            <v>1.4470115967885813</v>
          </cell>
        </row>
        <row r="25">
          <cell r="E25">
            <v>282.60000000000002</v>
          </cell>
          <cell r="AF25">
            <v>1193.2890932982914</v>
          </cell>
          <cell r="AG25">
            <v>761.5227475468331</v>
          </cell>
          <cell r="AJ25">
            <v>3.2470433639947442E-2</v>
          </cell>
          <cell r="AM25">
            <v>1.1636005256241786</v>
          </cell>
        </row>
        <row r="28">
          <cell r="D28">
            <v>117.4</v>
          </cell>
        </row>
        <row r="30">
          <cell r="E30">
            <v>314</v>
          </cell>
          <cell r="AF30">
            <v>1568.6483923074697</v>
          </cell>
          <cell r="AJ30">
            <v>3.1661874607342898E-2</v>
          </cell>
          <cell r="AM30">
            <v>1.173401244936531</v>
          </cell>
        </row>
        <row r="31">
          <cell r="D31">
            <v>314</v>
          </cell>
          <cell r="E31">
            <v>342.8</v>
          </cell>
          <cell r="AF31">
            <v>1645.0975609756097</v>
          </cell>
          <cell r="AJ31">
            <v>1.914634146341463E-2</v>
          </cell>
          <cell r="AM31">
            <v>0.7317073170731706</v>
          </cell>
        </row>
        <row r="37">
          <cell r="D37">
            <v>183.1</v>
          </cell>
          <cell r="E37">
            <v>360</v>
          </cell>
          <cell r="AF37">
            <v>5032.4703222159405</v>
          </cell>
          <cell r="AJ37">
            <v>4.421707179197281E-2</v>
          </cell>
          <cell r="AM37">
            <v>1.4373657433578291</v>
          </cell>
        </row>
        <row r="38">
          <cell r="D38">
            <v>360</v>
          </cell>
          <cell r="E38">
            <v>551</v>
          </cell>
          <cell r="AF38">
            <v>4959.8795811518321</v>
          </cell>
          <cell r="AJ38">
            <v>9.2356020942408343E-2</v>
          </cell>
          <cell r="AM38">
            <v>1.6251308900523562</v>
          </cell>
        </row>
        <row r="40">
          <cell r="D40">
            <v>92</v>
          </cell>
        </row>
        <row r="41">
          <cell r="E41">
            <v>278</v>
          </cell>
          <cell r="AF41">
            <v>9271.7854838709663</v>
          </cell>
          <cell r="AJ41">
            <v>9.463978494623651E-2</v>
          </cell>
          <cell r="AM41">
            <v>3.5444354838709629</v>
          </cell>
        </row>
        <row r="42">
          <cell r="D42">
            <v>278</v>
          </cell>
        </row>
        <row r="44">
          <cell r="E44">
            <v>511.1</v>
          </cell>
          <cell r="AF44">
            <v>6728.5223080223077</v>
          </cell>
          <cell r="AJ44">
            <v>0.19827197595792637</v>
          </cell>
          <cell r="AM44">
            <v>3.4788504883546207</v>
          </cell>
        </row>
        <row r="48">
          <cell r="D48">
            <v>92.5</v>
          </cell>
        </row>
        <row r="49">
          <cell r="E49">
            <v>266</v>
          </cell>
          <cell r="AF49">
            <v>2188.1873198847261</v>
          </cell>
          <cell r="AJ49">
            <v>1.5763688760806922E-2</v>
          </cell>
          <cell r="AM49">
            <v>0.98472622478386163</v>
          </cell>
        </row>
        <row r="50">
          <cell r="D50">
            <v>266</v>
          </cell>
          <cell r="E50">
            <v>403</v>
          </cell>
          <cell r="AF50">
            <v>1838.7540145985397</v>
          </cell>
          <cell r="AJ50">
            <v>1.4496350364963504E-2</v>
          </cell>
          <cell r="AM50">
            <v>0.74689781021897728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0524-DC8E-4DBB-BD85-4537D845BF4E}">
  <dimension ref="C1:P51"/>
  <sheetViews>
    <sheetView showGridLines="0" tabSelected="1" zoomScale="90" zoomScaleNormal="90" workbookViewId="0">
      <pane ySplit="2" topLeftCell="A3" activePane="bottomLeft" state="frozen"/>
      <selection pane="bottomLeft" activeCell="D2" sqref="D2"/>
    </sheetView>
  </sheetViews>
  <sheetFormatPr defaultColWidth="8.90625" defaultRowHeight="14.5" x14ac:dyDescent="0.35"/>
  <cols>
    <col min="3" max="3" width="11.6328125" style="1" hidden="1" customWidth="1"/>
    <col min="4" max="5" width="11.6328125" customWidth="1"/>
    <col min="6" max="6" width="24.453125" customWidth="1"/>
    <col min="7" max="8" width="11.6328125" customWidth="1"/>
    <col min="9" max="9" width="14.90625" customWidth="1"/>
    <col min="10" max="10" width="8.453125" customWidth="1"/>
    <col min="11" max="11" width="8" customWidth="1"/>
    <col min="12" max="12" width="8.90625" customWidth="1"/>
    <col min="13" max="13" width="31" style="94" customWidth="1"/>
  </cols>
  <sheetData>
    <row r="1" spans="3:16" ht="15" thickBot="1" x14ac:dyDescent="0.4"/>
    <row r="2" spans="3:16" x14ac:dyDescent="0.35">
      <c r="C2" s="2" t="s">
        <v>0</v>
      </c>
      <c r="D2" s="9" t="s">
        <v>1</v>
      </c>
      <c r="E2" s="10" t="s">
        <v>16</v>
      </c>
      <c r="F2" s="11" t="s">
        <v>15</v>
      </c>
      <c r="G2" s="12" t="s">
        <v>2</v>
      </c>
      <c r="H2" s="12" t="s">
        <v>3</v>
      </c>
      <c r="I2" s="12" t="s">
        <v>5</v>
      </c>
      <c r="J2" s="11" t="s">
        <v>6</v>
      </c>
      <c r="K2" s="11" t="s">
        <v>4</v>
      </c>
      <c r="L2" s="11" t="s">
        <v>7</v>
      </c>
      <c r="M2" s="95" t="s">
        <v>12</v>
      </c>
      <c r="P2">
        <v>10000</v>
      </c>
    </row>
    <row r="3" spans="3:16" x14ac:dyDescent="0.35">
      <c r="C3" s="1">
        <v>1</v>
      </c>
      <c r="D3" s="13" t="s">
        <v>34</v>
      </c>
      <c r="E3" s="14">
        <v>36</v>
      </c>
      <c r="F3" s="15" t="s">
        <v>8</v>
      </c>
      <c r="G3" s="16">
        <f>'[1]los Azules Drill Composites'!D10</f>
        <v>133</v>
      </c>
      <c r="H3" s="16">
        <f>'[1]los Azules Drill Composites'!E15</f>
        <v>557.29999999999995</v>
      </c>
      <c r="I3" s="17">
        <f>H3-G3</f>
        <v>424.29999999999995</v>
      </c>
      <c r="J3" s="18">
        <f>((J4*$I4)+(J5*$I5))/$I3</f>
        <v>0.46609805434763507</v>
      </c>
      <c r="K3" s="19">
        <f>((K4*$I4)+(K5*$I5))/$I3</f>
        <v>2.65696441197266E-2</v>
      </c>
      <c r="L3" s="19">
        <f>((L4*$I4)+(L5*$I5))/$I3</f>
        <v>7.9363054801598228E-3</v>
      </c>
      <c r="M3" s="96"/>
    </row>
    <row r="4" spans="3:16" x14ac:dyDescent="0.35">
      <c r="D4" s="20" t="s">
        <v>10</v>
      </c>
      <c r="E4" s="1"/>
      <c r="F4" s="21" t="s">
        <v>13</v>
      </c>
      <c r="G4" s="22">
        <f>'[1]los Azules Drill Composites'!D10</f>
        <v>133</v>
      </c>
      <c r="H4" s="22">
        <f>'[1]los Azules Drill Composites'!E14</f>
        <v>342</v>
      </c>
      <c r="I4" s="23">
        <f t="shared" ref="I4:I22" si="0">H4-G4</f>
        <v>209</v>
      </c>
      <c r="J4" s="24">
        <f>'[1]los Azules Drill Composites'!AF14/'Table 1 Assay Results'!P2</f>
        <v>0.49390992564450498</v>
      </c>
      <c r="K4" s="25">
        <f>'[1]los Azules Drill Composites'!AJ14</f>
        <v>2.7523923444976083E-2</v>
      </c>
      <c r="L4" s="25">
        <f>'[1]los Azules Drill Composites'!AM14</f>
        <v>1.5558167369614406E-2</v>
      </c>
      <c r="M4" s="97"/>
    </row>
    <row r="5" spans="3:16" x14ac:dyDescent="0.35">
      <c r="D5" s="26" t="s">
        <v>11</v>
      </c>
      <c r="E5" s="27"/>
      <c r="F5" s="28" t="s">
        <v>9</v>
      </c>
      <c r="G5" s="29">
        <f>'[1]los Azules Drill Composites'!D15</f>
        <v>342</v>
      </c>
      <c r="H5" s="29">
        <f>'[1]los Azules Drill Composites'!E15</f>
        <v>557.29999999999995</v>
      </c>
      <c r="I5" s="30">
        <f t="shared" si="0"/>
        <v>215.29999999999995</v>
      </c>
      <c r="J5" s="31">
        <f>'[1]los Azules Drill Composites'!AF15/'Table 1 Assay Results'!P2</f>
        <v>0.43909999999999993</v>
      </c>
      <c r="K5" s="32">
        <f>'[1]los Azules Drill Composites'!AJ15</f>
        <v>2.5643288434742201E-2</v>
      </c>
      <c r="L5" s="32">
        <f>'[1]los Azules Drill Composites'!AM15</f>
        <v>5.3747066875244433E-4</v>
      </c>
      <c r="M5" s="98" t="s">
        <v>35</v>
      </c>
    </row>
    <row r="6" spans="3:16" x14ac:dyDescent="0.35">
      <c r="C6" s="3">
        <v>2</v>
      </c>
      <c r="D6" s="33" t="s">
        <v>36</v>
      </c>
      <c r="E6" s="1">
        <v>36</v>
      </c>
      <c r="F6" s="21" t="s">
        <v>8</v>
      </c>
      <c r="G6" s="22">
        <f>'[1]los Azules Drill Composites'!D18</f>
        <v>138</v>
      </c>
      <c r="H6" s="22">
        <f>'[1]los Azules Drill Composites'!E20</f>
        <v>660.1</v>
      </c>
      <c r="I6" s="23">
        <f t="shared" si="0"/>
        <v>522.1</v>
      </c>
      <c r="J6" s="24">
        <f>((J7*I7)+(J8*I8))/I6</f>
        <v>0.41757515801570583</v>
      </c>
      <c r="K6" s="34">
        <f>((K7*$I7)+(K8*$I8))/$I6</f>
        <v>6.4439762497605829E-2</v>
      </c>
      <c r="L6" s="34">
        <f>((L7*$I7)+(L8*$I8))/$I6</f>
        <v>1.8826853093277158</v>
      </c>
      <c r="M6" s="97"/>
    </row>
    <row r="7" spans="3:16" x14ac:dyDescent="0.35">
      <c r="C7" s="3"/>
      <c r="D7" s="20" t="s">
        <v>10</v>
      </c>
      <c r="E7" s="1"/>
      <c r="F7" s="21" t="s">
        <v>13</v>
      </c>
      <c r="G7" s="22">
        <f>'[1]los Azules Drill Composites'!D18</f>
        <v>138</v>
      </c>
      <c r="H7" s="22">
        <f>'[1]los Azules Drill Composites'!E19</f>
        <v>348</v>
      </c>
      <c r="I7" s="23">
        <f t="shared" si="0"/>
        <v>210</v>
      </c>
      <c r="J7" s="24">
        <f>'[1]los Azules Drill Composites'!AF19/'Table 1 Assay Results'!P2</f>
        <v>0.59944571428571425</v>
      </c>
      <c r="K7" s="25">
        <f>'[1]los Azules Drill Composites'!AJ19</f>
        <v>6.3985714285714312E-2</v>
      </c>
      <c r="L7" s="25">
        <f>'[1]los Azules Drill Composites'!AM19</f>
        <v>2.1797619047619046</v>
      </c>
      <c r="M7" s="99" t="s">
        <v>37</v>
      </c>
    </row>
    <row r="8" spans="3:16" x14ac:dyDescent="0.35">
      <c r="C8" s="3"/>
      <c r="D8" s="20" t="s">
        <v>11</v>
      </c>
      <c r="E8" s="1"/>
      <c r="F8" s="21" t="s">
        <v>9</v>
      </c>
      <c r="G8" s="22">
        <f>'[1]los Azules Drill Composites'!D20</f>
        <v>348</v>
      </c>
      <c r="H8" s="22">
        <f>'[1]los Azules Drill Composites'!E20</f>
        <v>660.1</v>
      </c>
      <c r="I8" s="23">
        <f t="shared" si="0"/>
        <v>312.10000000000002</v>
      </c>
      <c r="J8" s="24">
        <f>'[1]los Azules Drill Composites'!AF20/'Table 1 Assay Results'!P2</f>
        <v>0.29520150592758737</v>
      </c>
      <c r="K8" s="25">
        <f>'[1]los Azules Drill Composites'!AJ20</f>
        <v>6.4745273950656823E-2</v>
      </c>
      <c r="L8" s="25">
        <f>'[1]los Azules Drill Composites'!AM20</f>
        <v>1.6827939762896527</v>
      </c>
      <c r="M8" s="97"/>
    </row>
    <row r="9" spans="3:16" x14ac:dyDescent="0.35">
      <c r="D9" s="13" t="s">
        <v>38</v>
      </c>
      <c r="E9" s="14">
        <v>36</v>
      </c>
      <c r="F9" s="15" t="s">
        <v>8</v>
      </c>
      <c r="G9" s="16">
        <f>'[1]los Azules Drill Composites'!D23</f>
        <v>114.45</v>
      </c>
      <c r="H9" s="16">
        <f>'[1]los Azules Drill Composites'!E25</f>
        <v>282.60000000000002</v>
      </c>
      <c r="I9" s="17">
        <f>H9-G9</f>
        <v>168.15000000000003</v>
      </c>
      <c r="J9" s="18">
        <f>'[1]los Azules Drill Composites'!AG25/'Table 1 Assay Results'!P2</f>
        <v>7.6152274754683308E-2</v>
      </c>
      <c r="K9" s="35">
        <f>'[1]los Azules Drill Composites'!AJ24</f>
        <v>5.9729408266428759E-2</v>
      </c>
      <c r="L9" s="35">
        <f>'[1]los Azules Drill Composites'!AM24</f>
        <v>1.4470115967885813</v>
      </c>
      <c r="M9" s="96"/>
    </row>
    <row r="10" spans="3:16" x14ac:dyDescent="0.35">
      <c r="D10" s="26" t="s">
        <v>10</v>
      </c>
      <c r="E10" s="27"/>
      <c r="F10" s="28" t="s">
        <v>13</v>
      </c>
      <c r="G10" s="29">
        <f>'[1]los Azules Drill Composites'!D24</f>
        <v>206.5</v>
      </c>
      <c r="H10" s="29">
        <f>'[1]los Azules Drill Composites'!E25</f>
        <v>282.60000000000002</v>
      </c>
      <c r="I10" s="30">
        <f>H10-G10</f>
        <v>76.100000000000023</v>
      </c>
      <c r="J10" s="31">
        <f>'[1]los Azules Drill Composites'!AF25/'Table 1 Assay Results'!P2</f>
        <v>0.11932890932982913</v>
      </c>
      <c r="K10" s="32">
        <f>'[1]los Azules Drill Composites'!AJ25</f>
        <v>3.2470433639947442E-2</v>
      </c>
      <c r="L10" s="32">
        <f>'[1]los Azules Drill Composites'!AM25</f>
        <v>1.1636005256241786</v>
      </c>
      <c r="M10" s="100"/>
    </row>
    <row r="11" spans="3:16" x14ac:dyDescent="0.35">
      <c r="D11" s="36" t="s">
        <v>39</v>
      </c>
      <c r="E11" s="1">
        <v>36</v>
      </c>
      <c r="F11" s="21" t="s">
        <v>8</v>
      </c>
      <c r="G11" s="22">
        <f>'[1]los Azules Drill Composites'!D28</f>
        <v>117.4</v>
      </c>
      <c r="H11" s="22">
        <f>'[1]los Azules Drill Composites'!E31</f>
        <v>342.8</v>
      </c>
      <c r="I11" s="23">
        <f t="shared" si="0"/>
        <v>225.4</v>
      </c>
      <c r="J11" s="24">
        <f>((J12*I12)+(J13*I13))/I11</f>
        <v>0.1578416520336052</v>
      </c>
      <c r="K11" s="34">
        <f>((K12*$I12)+(K13*$I13))/$I11</f>
        <v>3.0062729289928817E-2</v>
      </c>
      <c r="L11" s="34">
        <f>((L12*$I12)+(L13*$I13))/$I11</f>
        <v>1.1169647537099792</v>
      </c>
      <c r="M11" s="97"/>
    </row>
    <row r="12" spans="3:16" x14ac:dyDescent="0.35">
      <c r="D12" s="20" t="s">
        <v>10</v>
      </c>
      <c r="E12" s="1"/>
      <c r="F12" s="21" t="s">
        <v>13</v>
      </c>
      <c r="G12" s="22">
        <f>'[1]los Azules Drill Composites'!D28</f>
        <v>117.4</v>
      </c>
      <c r="H12" s="22">
        <f>'[1]los Azules Drill Composites'!E30</f>
        <v>314</v>
      </c>
      <c r="I12" s="23">
        <f t="shared" si="0"/>
        <v>196.6</v>
      </c>
      <c r="J12" s="24">
        <f>'[1]los Azules Drill Composites'!AF30/'Table 1 Assay Results'!P2</f>
        <v>0.15686483923074698</v>
      </c>
      <c r="K12" s="25">
        <f>'[1]los Azules Drill Composites'!AJ30</f>
        <v>3.1661874607342898E-2</v>
      </c>
      <c r="L12" s="25">
        <f>'[1]los Azules Drill Composites'!AM30</f>
        <v>1.173401244936531</v>
      </c>
      <c r="M12" s="97"/>
    </row>
    <row r="13" spans="3:16" x14ac:dyDescent="0.35">
      <c r="D13" s="20" t="s">
        <v>11</v>
      </c>
      <c r="E13" s="1"/>
      <c r="F13" s="21" t="s">
        <v>9</v>
      </c>
      <c r="G13" s="22">
        <f>'[1]los Azules Drill Composites'!D31</f>
        <v>314</v>
      </c>
      <c r="H13" s="22">
        <f>'[1]los Azules Drill Composites'!E31</f>
        <v>342.8</v>
      </c>
      <c r="I13" s="23">
        <f t="shared" si="0"/>
        <v>28.800000000000011</v>
      </c>
      <c r="J13" s="24">
        <f>'[1]los Azules Drill Composites'!AF31/'Table 1 Assay Results'!P2</f>
        <v>0.16450975609756097</v>
      </c>
      <c r="K13" s="25">
        <f>'[1]los Azules Drill Composites'!AJ31</f>
        <v>1.914634146341463E-2</v>
      </c>
      <c r="L13" s="25">
        <f>'[1]los Azules Drill Composites'!AM31</f>
        <v>0.7317073170731706</v>
      </c>
      <c r="M13" s="97"/>
    </row>
    <row r="14" spans="3:16" x14ac:dyDescent="0.35">
      <c r="D14" s="13" t="s">
        <v>40</v>
      </c>
      <c r="E14" s="14">
        <v>40</v>
      </c>
      <c r="F14" s="15" t="s">
        <v>8</v>
      </c>
      <c r="G14" s="16">
        <f>'[1]los Azules Drill Composites'!D37</f>
        <v>183.1</v>
      </c>
      <c r="H14" s="16">
        <f>'[1]los Azules Drill Composites'!E38</f>
        <v>551</v>
      </c>
      <c r="I14" s="17">
        <f t="shared" si="0"/>
        <v>367.9</v>
      </c>
      <c r="J14" s="18">
        <f>((J15*I15)+(J16*I16))/I14</f>
        <v>0.49947839086708334</v>
      </c>
      <c r="K14" s="19">
        <f>((K15*$I15)+(K16*$I16))/$I14</f>
        <v>6.92090241913563E-2</v>
      </c>
      <c r="L14" s="19">
        <f>((L15*$I15)+(L16*$I16))/$I14</f>
        <v>1.5348464256591468</v>
      </c>
      <c r="M14" s="96"/>
    </row>
    <row r="15" spans="3:16" x14ac:dyDescent="0.35">
      <c r="D15" s="20" t="s">
        <v>10</v>
      </c>
      <c r="E15" s="1"/>
      <c r="F15" s="21" t="s">
        <v>13</v>
      </c>
      <c r="G15" s="22">
        <f>'[1]los Azules Drill Composites'!D37</f>
        <v>183.1</v>
      </c>
      <c r="H15" s="22">
        <f>'[1]los Azules Drill Composites'!E37</f>
        <v>360</v>
      </c>
      <c r="I15" s="23">
        <f t="shared" si="0"/>
        <v>176.9</v>
      </c>
      <c r="J15" s="24">
        <f>'[1]los Azules Drill Composites'!AF37/'Table 1 Assay Results'!P2</f>
        <v>0.50324703222159406</v>
      </c>
      <c r="K15" s="25">
        <f>'[1]los Azules Drill Composites'!AJ37</f>
        <v>4.421707179197281E-2</v>
      </c>
      <c r="L15" s="25">
        <f>'[1]los Azules Drill Composites'!AM37</f>
        <v>1.4373657433578291</v>
      </c>
      <c r="M15" s="97"/>
    </row>
    <row r="16" spans="3:16" x14ac:dyDescent="0.35">
      <c r="D16" s="26" t="s">
        <v>11</v>
      </c>
      <c r="E16" s="27"/>
      <c r="F16" s="28" t="s">
        <v>9</v>
      </c>
      <c r="G16" s="29">
        <f>'[1]los Azules Drill Composites'!D38</f>
        <v>360</v>
      </c>
      <c r="H16" s="29">
        <f>'[1]los Azules Drill Composites'!E38</f>
        <v>551</v>
      </c>
      <c r="I16" s="30">
        <f t="shared" si="0"/>
        <v>191</v>
      </c>
      <c r="J16" s="31">
        <f>'[1]los Azules Drill Composites'!AF38/'Table 1 Assay Results'!P2</f>
        <v>0.4959879581151832</v>
      </c>
      <c r="K16" s="32">
        <f>'[1]los Azules Drill Composites'!AJ38</f>
        <v>9.2356020942408343E-2</v>
      </c>
      <c r="L16" s="32">
        <f>'[1]los Azules Drill Composites'!AM38</f>
        <v>1.6251308900523562</v>
      </c>
      <c r="M16" s="100"/>
    </row>
    <row r="17" spans="4:13" x14ac:dyDescent="0.35">
      <c r="D17" s="33" t="s">
        <v>41</v>
      </c>
      <c r="E17" s="1">
        <v>36</v>
      </c>
      <c r="F17" s="21" t="s">
        <v>8</v>
      </c>
      <c r="G17" s="22">
        <f>'[1]los Azules Drill Composites'!D40</f>
        <v>92</v>
      </c>
      <c r="H17" s="22">
        <f>'[1]los Azules Drill Composites'!E44</f>
        <v>511.1</v>
      </c>
      <c r="I17" s="23">
        <f t="shared" si="0"/>
        <v>419.1</v>
      </c>
      <c r="J17" s="24">
        <f>((J18*I18)+(J19*I19))/I17</f>
        <v>0.78572432593653052</v>
      </c>
      <c r="K17" s="34">
        <f>((K18*$I18)+(K19*$I19))/$I17</f>
        <v>0.15227916391265242</v>
      </c>
      <c r="L17" s="34">
        <f>((L18*$I18)+(L19*$I19))/$I17</f>
        <v>3.5079576445608711</v>
      </c>
      <c r="M17" s="99" t="s">
        <v>42</v>
      </c>
    </row>
    <row r="18" spans="4:13" x14ac:dyDescent="0.35">
      <c r="D18" s="20" t="s">
        <v>10</v>
      </c>
      <c r="E18" s="1"/>
      <c r="F18" s="21" t="s">
        <v>13</v>
      </c>
      <c r="G18" s="22">
        <f>'[1]los Azules Drill Composites'!D40</f>
        <v>92</v>
      </c>
      <c r="H18" s="22">
        <f>'[1]los Azules Drill Composites'!E41</f>
        <v>278</v>
      </c>
      <c r="I18" s="23">
        <f t="shared" si="0"/>
        <v>186</v>
      </c>
      <c r="J18" s="24">
        <f>'[1]los Azules Drill Composites'!AF41/'Table 1 Assay Results'!P2</f>
        <v>0.92717854838709668</v>
      </c>
      <c r="K18" s="25">
        <f>'[1]los Azules Drill Composites'!AJ41</f>
        <v>9.463978494623651E-2</v>
      </c>
      <c r="L18" s="25">
        <f>'[1]los Azules Drill Composites'!AM41</f>
        <v>3.5444354838709629</v>
      </c>
      <c r="M18" s="99" t="s">
        <v>43</v>
      </c>
    </row>
    <row r="19" spans="4:13" x14ac:dyDescent="0.35">
      <c r="D19" s="20" t="s">
        <v>11</v>
      </c>
      <c r="E19" s="1"/>
      <c r="F19" s="21" t="s">
        <v>9</v>
      </c>
      <c r="G19" s="22">
        <f>'[1]los Azules Drill Composites'!D42</f>
        <v>278</v>
      </c>
      <c r="H19" s="22">
        <f>'[1]los Azules Drill Composites'!E44</f>
        <v>511.1</v>
      </c>
      <c r="I19" s="23">
        <f t="shared" si="0"/>
        <v>233.10000000000002</v>
      </c>
      <c r="J19" s="24">
        <f>'[1]los Azules Drill Composites'!AF44/'Table 1 Assay Results'!P2</f>
        <v>0.67285223080223078</v>
      </c>
      <c r="K19" s="25">
        <f>'[1]los Azules Drill Composites'!AJ44</f>
        <v>0.19827197595792637</v>
      </c>
      <c r="L19" s="25">
        <f>'[1]los Azules Drill Composites'!AM44</f>
        <v>3.4788504883546207</v>
      </c>
      <c r="M19" s="99" t="s">
        <v>44</v>
      </c>
    </row>
    <row r="20" spans="4:13" x14ac:dyDescent="0.35">
      <c r="D20" s="13" t="s">
        <v>45</v>
      </c>
      <c r="E20" s="14">
        <v>36</v>
      </c>
      <c r="F20" s="15" t="s">
        <v>8</v>
      </c>
      <c r="G20" s="16">
        <f>'[1]los Azules Drill Composites'!D48</f>
        <v>92.5</v>
      </c>
      <c r="H20" s="16">
        <f>'[1]los Azules Drill Composites'!E50</f>
        <v>403</v>
      </c>
      <c r="I20" s="17">
        <f t="shared" si="0"/>
        <v>310.5</v>
      </c>
      <c r="J20" s="18">
        <f>((J21*I21)+(J22*I22))/I20</f>
        <v>0.20340090177133652</v>
      </c>
      <c r="K20" s="19">
        <f>((K21*$I21)+(K22*$I22))/$I20</f>
        <v>1.5204508856682774E-2</v>
      </c>
      <c r="L20" s="19">
        <f>((L21*$I21)+(L22*$I22))/$I20</f>
        <v>0.8797906602254425</v>
      </c>
      <c r="M20" s="96"/>
    </row>
    <row r="21" spans="4:13" x14ac:dyDescent="0.35">
      <c r="D21" s="20" t="s">
        <v>10</v>
      </c>
      <c r="E21" s="1"/>
      <c r="F21" s="21" t="s">
        <v>13</v>
      </c>
      <c r="G21" s="22">
        <f>'[1]los Azules Drill Composites'!D48</f>
        <v>92.5</v>
      </c>
      <c r="H21" s="22">
        <f>'[1]los Azules Drill Composites'!E49</f>
        <v>266</v>
      </c>
      <c r="I21" s="23">
        <f t="shared" si="0"/>
        <v>173.5</v>
      </c>
      <c r="J21" s="24">
        <f>'[1]los Azules Drill Composites'!AF49/'Table 1 Assay Results'!P2</f>
        <v>0.2188187319884726</v>
      </c>
      <c r="K21" s="25">
        <f>'[1]los Azules Drill Composites'!AJ49</f>
        <v>1.5763688760806922E-2</v>
      </c>
      <c r="L21" s="25">
        <f>'[1]los Azules Drill Composites'!AM49</f>
        <v>0.98472622478386163</v>
      </c>
      <c r="M21" s="97"/>
    </row>
    <row r="22" spans="4:13" x14ac:dyDescent="0.35">
      <c r="D22" s="26" t="s">
        <v>11</v>
      </c>
      <c r="E22" s="27"/>
      <c r="F22" s="28" t="s">
        <v>9</v>
      </c>
      <c r="G22" s="29">
        <f>'[1]los Azules Drill Composites'!D50</f>
        <v>266</v>
      </c>
      <c r="H22" s="29">
        <f>'[1]los Azules Drill Composites'!E50</f>
        <v>403</v>
      </c>
      <c r="I22" s="30">
        <f t="shared" si="0"/>
        <v>137</v>
      </c>
      <c r="J22" s="31">
        <f>'[1]los Azules Drill Composites'!AF50/'Table 1 Assay Results'!P2</f>
        <v>0.18387540145985398</v>
      </c>
      <c r="K22" s="32">
        <f>'[1]los Azules Drill Composites'!AJ50</f>
        <v>1.4496350364963504E-2</v>
      </c>
      <c r="L22" s="32">
        <f>'[1]los Azules Drill Composites'!AM50</f>
        <v>0.74689781021897728</v>
      </c>
      <c r="M22" s="100"/>
    </row>
    <row r="23" spans="4:13" x14ac:dyDescent="0.35">
      <c r="D23" s="13" t="s">
        <v>24</v>
      </c>
      <c r="E23" s="14">
        <v>36</v>
      </c>
      <c r="F23" s="15" t="s">
        <v>8</v>
      </c>
      <c r="G23" s="16">
        <v>58</v>
      </c>
      <c r="H23" s="16">
        <v>506.6</v>
      </c>
      <c r="I23" s="16">
        <f>H23-G23</f>
        <v>448.6</v>
      </c>
      <c r="J23" s="37">
        <v>0.3</v>
      </c>
      <c r="K23" s="37">
        <v>1.9E-2</v>
      </c>
      <c r="L23" s="37">
        <v>0.83899999999999997</v>
      </c>
      <c r="M23" s="96"/>
    </row>
    <row r="24" spans="4:13" x14ac:dyDescent="0.35">
      <c r="D24" s="20" t="s">
        <v>10</v>
      </c>
      <c r="E24" s="1"/>
      <c r="F24" s="21" t="s">
        <v>13</v>
      </c>
      <c r="G24" s="22">
        <v>58</v>
      </c>
      <c r="H24" s="22">
        <v>204</v>
      </c>
      <c r="I24" s="22">
        <f t="shared" ref="I24:I43" si="1">H24-G24</f>
        <v>146</v>
      </c>
      <c r="J24" s="38">
        <v>0.31</v>
      </c>
      <c r="K24" s="38">
        <v>0.01</v>
      </c>
      <c r="L24" s="38">
        <v>0.51600000000000001</v>
      </c>
      <c r="M24" s="97"/>
    </row>
    <row r="25" spans="4:13" x14ac:dyDescent="0.35">
      <c r="D25" s="26" t="s">
        <v>11</v>
      </c>
      <c r="E25" s="27"/>
      <c r="F25" s="28" t="s">
        <v>9</v>
      </c>
      <c r="G25" s="29">
        <v>204</v>
      </c>
      <c r="H25" s="29">
        <v>506.6</v>
      </c>
      <c r="I25" s="29">
        <f t="shared" si="1"/>
        <v>302.60000000000002</v>
      </c>
      <c r="J25" s="39">
        <v>0.28999999999999998</v>
      </c>
      <c r="K25" s="39">
        <v>2.4E-2</v>
      </c>
      <c r="L25" s="39">
        <v>0.995</v>
      </c>
      <c r="M25" s="98" t="s">
        <v>27</v>
      </c>
    </row>
    <row r="26" spans="4:13" x14ac:dyDescent="0.35">
      <c r="D26" s="36" t="s">
        <v>31</v>
      </c>
      <c r="E26" s="1">
        <v>40</v>
      </c>
      <c r="F26" s="21" t="s">
        <v>8</v>
      </c>
      <c r="G26" s="22">
        <v>76</v>
      </c>
      <c r="H26" s="22">
        <v>257</v>
      </c>
      <c r="I26" s="22">
        <f t="shared" si="1"/>
        <v>181</v>
      </c>
      <c r="J26" s="38">
        <v>0.18</v>
      </c>
      <c r="K26" s="38">
        <v>0.02</v>
      </c>
      <c r="L26" s="38">
        <v>1.9</v>
      </c>
      <c r="M26" s="99"/>
    </row>
    <row r="27" spans="4:13" x14ac:dyDescent="0.35">
      <c r="D27" s="20" t="s">
        <v>10</v>
      </c>
      <c r="E27" s="1"/>
      <c r="F27" s="21" t="s">
        <v>13</v>
      </c>
      <c r="G27" s="22">
        <v>76</v>
      </c>
      <c r="H27" s="22">
        <v>194</v>
      </c>
      <c r="I27" s="22">
        <f t="shared" si="1"/>
        <v>118</v>
      </c>
      <c r="J27" s="38">
        <v>0.16</v>
      </c>
      <c r="K27" s="38">
        <v>0.03</v>
      </c>
      <c r="L27" s="38">
        <v>2.25</v>
      </c>
      <c r="M27" s="99"/>
    </row>
    <row r="28" spans="4:13" x14ac:dyDescent="0.35">
      <c r="D28" s="26" t="s">
        <v>11</v>
      </c>
      <c r="E28" s="27"/>
      <c r="F28" s="28" t="s">
        <v>9</v>
      </c>
      <c r="G28" s="29">
        <v>194</v>
      </c>
      <c r="H28" s="29">
        <v>257</v>
      </c>
      <c r="I28" s="29">
        <f t="shared" si="1"/>
        <v>63</v>
      </c>
      <c r="J28" s="39">
        <v>0.21</v>
      </c>
      <c r="K28" s="39">
        <v>0.01</v>
      </c>
      <c r="L28" s="39">
        <v>1.26</v>
      </c>
      <c r="M28" s="98"/>
    </row>
    <row r="29" spans="4:13" x14ac:dyDescent="0.35">
      <c r="D29" s="40" t="s">
        <v>14</v>
      </c>
      <c r="E29" s="1">
        <v>40</v>
      </c>
      <c r="F29" s="41" t="s">
        <v>8</v>
      </c>
      <c r="G29" s="23">
        <v>91</v>
      </c>
      <c r="H29" s="23">
        <v>421.5</v>
      </c>
      <c r="I29" s="23">
        <f t="shared" si="1"/>
        <v>330.5</v>
      </c>
      <c r="J29" s="24">
        <f>((J30*I30)+(J31*I31))/I29</f>
        <v>0.83004538577912246</v>
      </c>
      <c r="K29" s="24">
        <f>((K30*$I30)+(K31*$I31))/$I29</f>
        <v>0.10641754916792738</v>
      </c>
      <c r="L29" s="24">
        <f>((L30*$I30)+(L31*$I31))/$I29</f>
        <v>2.3016036308623296</v>
      </c>
      <c r="M29" s="97"/>
    </row>
    <row r="30" spans="4:13" x14ac:dyDescent="0.35">
      <c r="D30" s="42" t="s">
        <v>10</v>
      </c>
      <c r="E30" s="1"/>
      <c r="F30" s="41" t="s">
        <v>13</v>
      </c>
      <c r="G30" s="23">
        <v>91</v>
      </c>
      <c r="H30" s="23">
        <v>394</v>
      </c>
      <c r="I30" s="23">
        <f t="shared" si="1"/>
        <v>303</v>
      </c>
      <c r="J30" s="24">
        <v>0.86</v>
      </c>
      <c r="K30" s="24">
        <v>0.107</v>
      </c>
      <c r="L30" s="24">
        <v>2.2599999999999998</v>
      </c>
      <c r="M30" s="99" t="s">
        <v>26</v>
      </c>
    </row>
    <row r="31" spans="4:13" x14ac:dyDescent="0.35">
      <c r="D31" s="42" t="s">
        <v>11</v>
      </c>
      <c r="E31" s="43"/>
      <c r="F31" s="41" t="s">
        <v>9</v>
      </c>
      <c r="G31" s="23">
        <v>394</v>
      </c>
      <c r="H31" s="23">
        <v>421.5</v>
      </c>
      <c r="I31" s="23">
        <f t="shared" si="1"/>
        <v>27.5</v>
      </c>
      <c r="J31" s="24">
        <v>0.5</v>
      </c>
      <c r="K31" s="24">
        <v>0.1</v>
      </c>
      <c r="L31" s="24">
        <v>2.76</v>
      </c>
      <c r="M31" s="97"/>
    </row>
    <row r="32" spans="4:13" x14ac:dyDescent="0.35">
      <c r="D32" s="13" t="s">
        <v>25</v>
      </c>
      <c r="E32" s="14">
        <v>48</v>
      </c>
      <c r="F32" s="15" t="s">
        <v>8</v>
      </c>
      <c r="G32" s="16">
        <v>60</v>
      </c>
      <c r="H32" s="16">
        <v>240.8</v>
      </c>
      <c r="I32" s="16">
        <f>H32-G32</f>
        <v>180.8</v>
      </c>
      <c r="J32" s="37">
        <v>0.03</v>
      </c>
      <c r="K32" s="37">
        <v>2.1000000000000001E-2</v>
      </c>
      <c r="L32" s="37">
        <v>0.497</v>
      </c>
      <c r="M32" s="96"/>
    </row>
    <row r="33" spans="4:13" x14ac:dyDescent="0.35">
      <c r="D33" s="26" t="s">
        <v>10</v>
      </c>
      <c r="E33" s="27"/>
      <c r="F33" s="28" t="s">
        <v>13</v>
      </c>
      <c r="G33" s="29">
        <v>60</v>
      </c>
      <c r="H33" s="29">
        <v>67</v>
      </c>
      <c r="I33" s="29">
        <f>H33-G33</f>
        <v>7</v>
      </c>
      <c r="J33" s="39">
        <v>0.1</v>
      </c>
      <c r="K33" s="39">
        <v>7.6999999999999999E-2</v>
      </c>
      <c r="L33" s="39">
        <v>1.2709999999999999</v>
      </c>
      <c r="M33" s="100"/>
    </row>
    <row r="34" spans="4:13" x14ac:dyDescent="0.35">
      <c r="D34" s="36" t="s">
        <v>32</v>
      </c>
      <c r="E34" s="1">
        <v>40</v>
      </c>
      <c r="F34" s="21" t="s">
        <v>8</v>
      </c>
      <c r="G34" s="22">
        <v>76</v>
      </c>
      <c r="H34" s="22">
        <v>315</v>
      </c>
      <c r="I34" s="22">
        <f t="shared" ref="I34:I36" si="2">H34-G34</f>
        <v>239</v>
      </c>
      <c r="J34" s="38">
        <v>0.26</v>
      </c>
      <c r="K34" s="38">
        <v>0.02</v>
      </c>
      <c r="L34" s="38">
        <v>1.01</v>
      </c>
      <c r="M34" s="97"/>
    </row>
    <row r="35" spans="4:13" x14ac:dyDescent="0.35">
      <c r="D35" s="20" t="s">
        <v>10</v>
      </c>
      <c r="E35" s="1"/>
      <c r="F35" s="21" t="s">
        <v>13</v>
      </c>
      <c r="G35" s="22">
        <v>76</v>
      </c>
      <c r="H35" s="22">
        <v>212</v>
      </c>
      <c r="I35" s="22">
        <f t="shared" si="2"/>
        <v>136</v>
      </c>
      <c r="J35" s="38">
        <v>0.33</v>
      </c>
      <c r="K35" s="38">
        <v>0.02</v>
      </c>
      <c r="L35" s="38">
        <v>0.85</v>
      </c>
      <c r="M35" s="97"/>
    </row>
    <row r="36" spans="4:13" x14ac:dyDescent="0.35">
      <c r="D36" s="20" t="s">
        <v>11</v>
      </c>
      <c r="E36" s="1"/>
      <c r="F36" s="21" t="s">
        <v>9</v>
      </c>
      <c r="G36" s="22">
        <v>212</v>
      </c>
      <c r="H36" s="22">
        <v>315</v>
      </c>
      <c r="I36" s="22">
        <f t="shared" si="2"/>
        <v>103</v>
      </c>
      <c r="J36" s="38">
        <v>0.16</v>
      </c>
      <c r="K36" s="38">
        <v>0.02</v>
      </c>
      <c r="L36" s="38">
        <v>1.23</v>
      </c>
      <c r="M36" s="97"/>
    </row>
    <row r="37" spans="4:13" x14ac:dyDescent="0.35">
      <c r="D37" s="44" t="s">
        <v>29</v>
      </c>
      <c r="E37" s="45">
        <v>48</v>
      </c>
      <c r="F37" s="46" t="s">
        <v>8</v>
      </c>
      <c r="G37" s="17">
        <v>131.6</v>
      </c>
      <c r="H37" s="17">
        <v>428</v>
      </c>
      <c r="I37" s="17">
        <f>H37-G37</f>
        <v>296.39999999999998</v>
      </c>
      <c r="J37" s="18">
        <v>0.55000000000000004</v>
      </c>
      <c r="K37" s="18">
        <v>0.04</v>
      </c>
      <c r="L37" s="18">
        <v>1.62</v>
      </c>
      <c r="M37" s="96"/>
    </row>
    <row r="38" spans="4:13" x14ac:dyDescent="0.35">
      <c r="D38" s="42" t="s">
        <v>10</v>
      </c>
      <c r="E38" s="43"/>
      <c r="F38" s="41" t="s">
        <v>13</v>
      </c>
      <c r="G38" s="23">
        <v>131.6</v>
      </c>
      <c r="H38" s="23">
        <v>278</v>
      </c>
      <c r="I38" s="23">
        <f t="shared" ref="I38:I42" si="3">H38-G38</f>
        <v>146.4</v>
      </c>
      <c r="J38" s="24">
        <v>0.34</v>
      </c>
      <c r="K38" s="24">
        <v>0.02</v>
      </c>
      <c r="L38" s="24">
        <v>0.32</v>
      </c>
      <c r="M38" s="97"/>
    </row>
    <row r="39" spans="4:13" x14ac:dyDescent="0.35">
      <c r="D39" s="47" t="s">
        <v>11</v>
      </c>
      <c r="E39" s="48"/>
      <c r="F39" s="49" t="s">
        <v>9</v>
      </c>
      <c r="G39" s="30">
        <v>278</v>
      </c>
      <c r="H39" s="30">
        <v>428</v>
      </c>
      <c r="I39" s="30">
        <f t="shared" si="3"/>
        <v>150</v>
      </c>
      <c r="J39" s="31">
        <v>0.76</v>
      </c>
      <c r="K39" s="31">
        <v>0.06</v>
      </c>
      <c r="L39" s="31">
        <v>2.91</v>
      </c>
      <c r="M39" s="98" t="s">
        <v>30</v>
      </c>
    </row>
    <row r="40" spans="4:13" x14ac:dyDescent="0.35">
      <c r="D40" s="36" t="s">
        <v>33</v>
      </c>
      <c r="E40" s="1">
        <v>44</v>
      </c>
      <c r="F40" s="21" t="s">
        <v>8</v>
      </c>
      <c r="G40" s="22">
        <v>78</v>
      </c>
      <c r="H40" s="22">
        <v>257.39999999999998</v>
      </c>
      <c r="I40" s="22">
        <f t="shared" si="3"/>
        <v>179.39999999999998</v>
      </c>
      <c r="J40" s="38">
        <v>0.14000000000000001</v>
      </c>
      <c r="K40" s="38">
        <v>0.01</v>
      </c>
      <c r="L40" s="38">
        <v>0.53</v>
      </c>
      <c r="M40" s="97"/>
    </row>
    <row r="41" spans="4:13" x14ac:dyDescent="0.35">
      <c r="D41" s="20" t="s">
        <v>10</v>
      </c>
      <c r="E41" s="1"/>
      <c r="F41" s="21" t="s">
        <v>13</v>
      </c>
      <c r="G41" s="22">
        <v>78</v>
      </c>
      <c r="H41" s="22">
        <v>126</v>
      </c>
      <c r="I41" s="22">
        <f t="shared" si="3"/>
        <v>48</v>
      </c>
      <c r="J41" s="38">
        <v>0.04</v>
      </c>
      <c r="K41" s="38">
        <v>0.01</v>
      </c>
      <c r="L41" s="38">
        <v>0.25</v>
      </c>
      <c r="M41" s="97"/>
    </row>
    <row r="42" spans="4:13" x14ac:dyDescent="0.35">
      <c r="D42" s="20" t="s">
        <v>11</v>
      </c>
      <c r="E42" s="1"/>
      <c r="F42" s="21" t="s">
        <v>9</v>
      </c>
      <c r="G42" s="22">
        <v>126</v>
      </c>
      <c r="H42" s="22">
        <v>257.39999999999998</v>
      </c>
      <c r="I42" s="22">
        <f t="shared" si="3"/>
        <v>131.39999999999998</v>
      </c>
      <c r="J42" s="38">
        <v>0.17</v>
      </c>
      <c r="K42" s="38">
        <v>0.01</v>
      </c>
      <c r="L42" s="38">
        <v>0.63</v>
      </c>
      <c r="M42" s="97"/>
    </row>
    <row r="43" spans="4:13" x14ac:dyDescent="0.35">
      <c r="D43" s="44" t="s">
        <v>28</v>
      </c>
      <c r="E43" s="45">
        <v>30</v>
      </c>
      <c r="F43" s="46" t="s">
        <v>13</v>
      </c>
      <c r="G43" s="17">
        <v>72</v>
      </c>
      <c r="H43" s="17">
        <v>294</v>
      </c>
      <c r="I43" s="17">
        <f t="shared" si="1"/>
        <v>222</v>
      </c>
      <c r="J43" s="18">
        <v>0.95</v>
      </c>
      <c r="K43" s="18">
        <v>0.09</v>
      </c>
      <c r="L43" s="18">
        <v>1.57</v>
      </c>
      <c r="M43" s="101" t="s">
        <v>46</v>
      </c>
    </row>
    <row r="44" spans="4:13" x14ac:dyDescent="0.35">
      <c r="D44" s="26" t="s">
        <v>11</v>
      </c>
      <c r="E44" s="27"/>
      <c r="F44" s="28" t="s">
        <v>9</v>
      </c>
      <c r="G44" s="29">
        <v>294</v>
      </c>
      <c r="H44" s="29">
        <v>300</v>
      </c>
      <c r="I44" s="29">
        <f t="shared" ref="I44:I51" si="4">H44-G44</f>
        <v>6</v>
      </c>
      <c r="J44" s="39">
        <v>0.34</v>
      </c>
      <c r="K44" s="39">
        <v>0.05</v>
      </c>
      <c r="L44" s="39">
        <v>0.43</v>
      </c>
      <c r="M44" s="98"/>
    </row>
    <row r="45" spans="4:13" x14ac:dyDescent="0.35">
      <c r="D45" s="50" t="s">
        <v>47</v>
      </c>
      <c r="E45" s="51">
        <v>48</v>
      </c>
      <c r="F45" s="52" t="s">
        <v>13</v>
      </c>
      <c r="G45" s="53">
        <v>116</v>
      </c>
      <c r="H45" s="53">
        <v>354</v>
      </c>
      <c r="I45" s="54">
        <f t="shared" si="4"/>
        <v>238</v>
      </c>
      <c r="J45" s="55">
        <v>0.57999999999999996</v>
      </c>
      <c r="K45" s="55">
        <v>7.0000000000000007E-2</v>
      </c>
      <c r="L45" s="55">
        <v>1.19</v>
      </c>
      <c r="M45" s="102" t="s">
        <v>58</v>
      </c>
    </row>
    <row r="46" spans="4:13" x14ac:dyDescent="0.35">
      <c r="D46" s="56" t="s">
        <v>48</v>
      </c>
      <c r="E46" s="64">
        <v>36</v>
      </c>
      <c r="F46" s="57" t="s">
        <v>13</v>
      </c>
      <c r="G46" s="58">
        <v>102</v>
      </c>
      <c r="H46" s="58">
        <v>450</v>
      </c>
      <c r="I46" s="59">
        <f t="shared" si="4"/>
        <v>348</v>
      </c>
      <c r="J46" s="60">
        <v>0.28000000000000003</v>
      </c>
      <c r="K46" s="60">
        <v>0.4</v>
      </c>
      <c r="L46" s="60">
        <v>1.1299999999999999</v>
      </c>
      <c r="M46" s="102" t="s">
        <v>60</v>
      </c>
    </row>
    <row r="47" spans="4:13" x14ac:dyDescent="0.35">
      <c r="D47" s="61" t="s">
        <v>49</v>
      </c>
      <c r="E47" s="74">
        <v>44</v>
      </c>
      <c r="F47" s="52" t="s">
        <v>13</v>
      </c>
      <c r="G47" s="54">
        <v>92</v>
      </c>
      <c r="H47" s="54">
        <v>286</v>
      </c>
      <c r="I47" s="54">
        <f t="shared" si="4"/>
        <v>194</v>
      </c>
      <c r="J47" s="55">
        <v>0.56000000000000005</v>
      </c>
      <c r="K47" s="55">
        <v>0.04</v>
      </c>
      <c r="L47" s="55">
        <v>0.68</v>
      </c>
      <c r="M47" s="102" t="s">
        <v>59</v>
      </c>
    </row>
    <row r="48" spans="4:13" x14ac:dyDescent="0.35">
      <c r="D48" s="63" t="s">
        <v>50</v>
      </c>
      <c r="E48" s="64">
        <v>38</v>
      </c>
      <c r="F48" s="57" t="s">
        <v>52</v>
      </c>
      <c r="G48" s="59">
        <v>18</v>
      </c>
      <c r="H48" s="59">
        <v>242</v>
      </c>
      <c r="I48" s="54">
        <f t="shared" si="4"/>
        <v>224</v>
      </c>
      <c r="J48" s="64">
        <v>0.04</v>
      </c>
      <c r="K48" s="64">
        <v>0.02</v>
      </c>
      <c r="L48" s="64">
        <v>1.32</v>
      </c>
      <c r="M48" s="103"/>
    </row>
    <row r="49" spans="4:13" x14ac:dyDescent="0.35">
      <c r="D49" s="65" t="s">
        <v>51</v>
      </c>
      <c r="E49" s="27">
        <v>48</v>
      </c>
      <c r="F49" s="28" t="s">
        <v>52</v>
      </c>
      <c r="G49" s="66">
        <v>24.5</v>
      </c>
      <c r="H49" s="29">
        <v>200</v>
      </c>
      <c r="I49" s="54">
        <f t="shared" si="4"/>
        <v>175.5</v>
      </c>
      <c r="J49" s="27">
        <v>0.04</v>
      </c>
      <c r="K49" s="27">
        <v>0.04</v>
      </c>
      <c r="L49" s="27">
        <v>1.27</v>
      </c>
      <c r="M49" s="100"/>
    </row>
    <row r="50" spans="4:13" x14ac:dyDescent="0.35">
      <c r="D50" s="61" t="s">
        <v>53</v>
      </c>
      <c r="E50" s="51">
        <v>30</v>
      </c>
      <c r="F50" s="52" t="s">
        <v>13</v>
      </c>
      <c r="G50" s="62">
        <v>82.7</v>
      </c>
      <c r="H50" s="62">
        <v>199.6</v>
      </c>
      <c r="I50" s="54">
        <f t="shared" si="4"/>
        <v>116.89999999999999</v>
      </c>
      <c r="J50" s="67">
        <v>0.13</v>
      </c>
      <c r="K50" s="51">
        <v>0.02</v>
      </c>
      <c r="L50" s="51">
        <v>0.81</v>
      </c>
      <c r="M50" s="102" t="s">
        <v>54</v>
      </c>
    </row>
    <row r="51" spans="4:13" ht="15" thickBot="1" x14ac:dyDescent="0.4">
      <c r="D51" s="68" t="s">
        <v>55</v>
      </c>
      <c r="E51" s="73">
        <v>44</v>
      </c>
      <c r="F51" s="70" t="s">
        <v>13</v>
      </c>
      <c r="G51" s="69">
        <v>72</v>
      </c>
      <c r="H51" s="69">
        <v>152.4</v>
      </c>
      <c r="I51" s="71">
        <f t="shared" si="4"/>
        <v>80.400000000000006</v>
      </c>
      <c r="J51" s="72">
        <v>0.21</v>
      </c>
      <c r="K51" s="72">
        <v>0.02</v>
      </c>
      <c r="L51" s="72">
        <v>0.78</v>
      </c>
      <c r="M51" s="104" t="s">
        <v>56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7A2D8-3543-4BF5-99A7-9D8AC89B0AAA}">
  <dimension ref="B1:H25"/>
  <sheetViews>
    <sheetView showGridLines="0" zoomScale="120" zoomScaleNormal="120" workbookViewId="0">
      <selection activeCell="B2" sqref="B2"/>
    </sheetView>
  </sheetViews>
  <sheetFormatPr defaultColWidth="8.90625" defaultRowHeight="14.5" x14ac:dyDescent="0.35"/>
  <cols>
    <col min="2" max="2" width="9.36328125" customWidth="1"/>
    <col min="3" max="3" width="7.36328125" customWidth="1"/>
    <col min="4" max="4" width="6.90625" customWidth="1"/>
    <col min="5" max="5" width="8.08984375" customWidth="1"/>
    <col min="6" max="6" width="10.90625" style="1" customWidth="1"/>
    <col min="7" max="7" width="11.36328125" style="1" customWidth="1"/>
    <col min="8" max="8" width="7.6328125" customWidth="1"/>
    <col min="11" max="11" width="15.08984375" bestFit="1" customWidth="1"/>
  </cols>
  <sheetData>
    <row r="1" spans="2:8" ht="15" thickBot="1" x14ac:dyDescent="0.4"/>
    <row r="2" spans="2:8" x14ac:dyDescent="0.35">
      <c r="B2" s="75" t="s">
        <v>17</v>
      </c>
      <c r="C2" s="76" t="s">
        <v>18</v>
      </c>
      <c r="D2" s="76" t="s">
        <v>19</v>
      </c>
      <c r="E2" s="76" t="s">
        <v>20</v>
      </c>
      <c r="F2" s="76" t="s">
        <v>21</v>
      </c>
      <c r="G2" s="76" t="s">
        <v>22</v>
      </c>
      <c r="H2" s="77" t="s">
        <v>23</v>
      </c>
    </row>
    <row r="3" spans="2:8" x14ac:dyDescent="0.35">
      <c r="B3" s="78" t="s">
        <v>34</v>
      </c>
      <c r="C3" s="79">
        <v>250</v>
      </c>
      <c r="D3" s="79">
        <v>-70</v>
      </c>
      <c r="E3" s="90">
        <v>557.29999999999995</v>
      </c>
      <c r="F3" s="80">
        <v>2383289</v>
      </c>
      <c r="G3" s="80">
        <v>6559336</v>
      </c>
      <c r="H3" s="81">
        <v>3667</v>
      </c>
    </row>
    <row r="4" spans="2:8" x14ac:dyDescent="0.35">
      <c r="B4" s="78" t="s">
        <v>36</v>
      </c>
      <c r="C4" s="79">
        <v>249.99999854000001</v>
      </c>
      <c r="D4" s="79">
        <v>-77.995224440000001</v>
      </c>
      <c r="E4" s="90">
        <v>660.1</v>
      </c>
      <c r="F4" s="80">
        <v>2383569.2045531799</v>
      </c>
      <c r="G4" s="80">
        <v>6559450.3684232002</v>
      </c>
      <c r="H4" s="81">
        <v>3676</v>
      </c>
    </row>
    <row r="5" spans="2:8" x14ac:dyDescent="0.35">
      <c r="B5" s="78" t="s">
        <v>38</v>
      </c>
      <c r="C5" s="79">
        <v>69.999998540000007</v>
      </c>
      <c r="D5" s="79">
        <v>-79.330217200000007</v>
      </c>
      <c r="E5" s="90">
        <v>282.60000000000002</v>
      </c>
      <c r="F5" s="80">
        <v>2383725.1699196701</v>
      </c>
      <c r="G5" s="80">
        <v>6559494.1241600197</v>
      </c>
      <c r="H5" s="81">
        <v>3719</v>
      </c>
    </row>
    <row r="6" spans="2:8" x14ac:dyDescent="0.35">
      <c r="B6" s="78" t="s">
        <v>39</v>
      </c>
      <c r="C6" s="79">
        <v>159.99999854000001</v>
      </c>
      <c r="D6" s="79">
        <v>-76.3902681</v>
      </c>
      <c r="E6" s="90">
        <v>342.8</v>
      </c>
      <c r="F6" s="80">
        <v>2383686.9600250302</v>
      </c>
      <c r="G6" s="80">
        <v>6559463.3753318498</v>
      </c>
      <c r="H6" s="81">
        <v>3701</v>
      </c>
    </row>
    <row r="7" spans="2:8" x14ac:dyDescent="0.35">
      <c r="B7" s="78" t="s">
        <v>40</v>
      </c>
      <c r="C7" s="79">
        <v>249.99999854000001</v>
      </c>
      <c r="D7" s="79">
        <v>-78.250016430000002</v>
      </c>
      <c r="E7" s="90">
        <v>551</v>
      </c>
      <c r="F7" s="80">
        <v>2383530.4771314501</v>
      </c>
      <c r="G7" s="80">
        <v>6559636.0973311402</v>
      </c>
      <c r="H7" s="81">
        <v>3669</v>
      </c>
    </row>
    <row r="8" spans="2:8" x14ac:dyDescent="0.35">
      <c r="B8" s="78" t="s">
        <v>41</v>
      </c>
      <c r="C8" s="79">
        <v>70</v>
      </c>
      <c r="D8" s="79">
        <v>-65</v>
      </c>
      <c r="E8" s="90">
        <v>511.1</v>
      </c>
      <c r="F8" s="80">
        <v>2383286.483</v>
      </c>
      <c r="G8" s="80">
        <v>6559334.4550000001</v>
      </c>
      <c r="H8" s="81">
        <v>3667</v>
      </c>
    </row>
    <row r="9" spans="2:8" x14ac:dyDescent="0.35">
      <c r="B9" s="78" t="s">
        <v>45</v>
      </c>
      <c r="C9" s="79">
        <v>250</v>
      </c>
      <c r="D9" s="79">
        <v>-70</v>
      </c>
      <c r="E9" s="90">
        <v>403</v>
      </c>
      <c r="F9" s="80">
        <v>2382768.03409403</v>
      </c>
      <c r="G9" s="80">
        <v>6559130.75518174</v>
      </c>
      <c r="H9" s="81">
        <v>3723</v>
      </c>
    </row>
    <row r="10" spans="2:8" x14ac:dyDescent="0.35">
      <c r="B10" s="78" t="s">
        <v>24</v>
      </c>
      <c r="C10" s="79">
        <v>250</v>
      </c>
      <c r="D10" s="79">
        <v>-70</v>
      </c>
      <c r="E10" s="90">
        <v>506.6</v>
      </c>
      <c r="F10" s="80">
        <v>2382889</v>
      </c>
      <c r="G10" s="80">
        <v>6559204</v>
      </c>
      <c r="H10" s="81">
        <v>3688</v>
      </c>
    </row>
    <row r="11" spans="2:8" x14ac:dyDescent="0.35">
      <c r="B11" s="78" t="s">
        <v>31</v>
      </c>
      <c r="C11" s="83">
        <v>250</v>
      </c>
      <c r="D11" s="83">
        <v>-73</v>
      </c>
      <c r="E11" s="91">
        <v>257</v>
      </c>
      <c r="F11" s="79">
        <v>2382912.3268328402</v>
      </c>
      <c r="G11" s="79">
        <v>6559411.1005945401</v>
      </c>
      <c r="H11" s="6">
        <v>3628</v>
      </c>
    </row>
    <row r="12" spans="2:8" x14ac:dyDescent="0.35">
      <c r="B12" s="78" t="s">
        <v>14</v>
      </c>
      <c r="C12" s="79">
        <v>250</v>
      </c>
      <c r="D12" s="79">
        <v>-75</v>
      </c>
      <c r="E12" s="90">
        <v>422</v>
      </c>
      <c r="F12" s="80">
        <v>2383405.8500708202</v>
      </c>
      <c r="G12" s="80">
        <v>6559590.7367870901</v>
      </c>
      <c r="H12" s="81">
        <v>3644</v>
      </c>
    </row>
    <row r="13" spans="2:8" x14ac:dyDescent="0.35">
      <c r="B13" s="78" t="s">
        <v>25</v>
      </c>
      <c r="C13" s="79">
        <v>249.99999854000001</v>
      </c>
      <c r="D13" s="79">
        <v>-68</v>
      </c>
      <c r="E13" s="90">
        <v>241</v>
      </c>
      <c r="F13" s="80">
        <v>2382558</v>
      </c>
      <c r="G13" s="80">
        <v>6559708</v>
      </c>
      <c r="H13" s="81">
        <v>3642</v>
      </c>
    </row>
    <row r="14" spans="2:8" x14ac:dyDescent="0.35">
      <c r="B14" s="78" t="s">
        <v>32</v>
      </c>
      <c r="C14" s="79">
        <v>250</v>
      </c>
      <c r="D14" s="79">
        <v>-75</v>
      </c>
      <c r="E14" s="90">
        <v>315</v>
      </c>
      <c r="F14" s="79">
        <v>2383106.2181068799</v>
      </c>
      <c r="G14" s="79">
        <v>6559481.6793080596</v>
      </c>
      <c r="H14" s="6">
        <v>3647</v>
      </c>
    </row>
    <row r="15" spans="2:8" x14ac:dyDescent="0.35">
      <c r="B15" s="78" t="s">
        <v>29</v>
      </c>
      <c r="C15" s="79">
        <v>70</v>
      </c>
      <c r="D15" s="79">
        <v>-77</v>
      </c>
      <c r="E15" s="90">
        <v>428</v>
      </c>
      <c r="F15" s="80">
        <v>2382879</v>
      </c>
      <c r="G15" s="80">
        <v>6559875</v>
      </c>
      <c r="H15" s="81">
        <v>3618</v>
      </c>
    </row>
    <row r="16" spans="2:8" x14ac:dyDescent="0.35">
      <c r="B16" s="78" t="s">
        <v>33</v>
      </c>
      <c r="C16" s="79">
        <v>70</v>
      </c>
      <c r="D16" s="79">
        <v>-82</v>
      </c>
      <c r="E16" s="90">
        <v>257.39999999999998</v>
      </c>
      <c r="F16" s="83">
        <v>2382670</v>
      </c>
      <c r="G16" s="83">
        <v>6559536</v>
      </c>
      <c r="H16" s="7">
        <v>3661</v>
      </c>
    </row>
    <row r="17" spans="2:8" x14ac:dyDescent="0.35">
      <c r="B17" s="78" t="s">
        <v>28</v>
      </c>
      <c r="C17" s="4">
        <v>250</v>
      </c>
      <c r="D17" s="4">
        <v>-65</v>
      </c>
      <c r="E17" s="90">
        <v>300</v>
      </c>
      <c r="F17" s="83">
        <v>2383561</v>
      </c>
      <c r="G17" s="83">
        <v>6559115</v>
      </c>
      <c r="H17" s="7">
        <v>3627</v>
      </c>
    </row>
    <row r="18" spans="2:8" x14ac:dyDescent="0.35">
      <c r="B18" s="78" t="s">
        <v>47</v>
      </c>
      <c r="C18" s="84">
        <v>250</v>
      </c>
      <c r="D18" s="85">
        <v>-81</v>
      </c>
      <c r="E18" s="92">
        <v>354</v>
      </c>
      <c r="F18" s="86">
        <v>2383575.1984603</v>
      </c>
      <c r="G18" s="86">
        <v>6559120.2856737999</v>
      </c>
      <c r="H18" s="87">
        <v>3658.3084146599999</v>
      </c>
    </row>
    <row r="19" spans="2:8" x14ac:dyDescent="0.35">
      <c r="B19" s="78" t="s">
        <v>48</v>
      </c>
      <c r="C19" s="84">
        <v>250</v>
      </c>
      <c r="D19" s="85">
        <v>-70</v>
      </c>
      <c r="E19" s="92">
        <v>450</v>
      </c>
      <c r="F19" s="86">
        <v>2383441.8581946502</v>
      </c>
      <c r="G19" s="86">
        <v>6560029.5137863401</v>
      </c>
      <c r="H19" s="87">
        <v>3640.6250347999999</v>
      </c>
    </row>
    <row r="20" spans="2:8" x14ac:dyDescent="0.35">
      <c r="B20" s="78" t="s">
        <v>49</v>
      </c>
      <c r="C20" s="84">
        <v>73</v>
      </c>
      <c r="D20" s="85">
        <v>-70</v>
      </c>
      <c r="E20" s="92">
        <v>286</v>
      </c>
      <c r="F20" s="86">
        <v>2383725.1699196701</v>
      </c>
      <c r="G20" s="86">
        <v>6559494.1241600197</v>
      </c>
      <c r="H20" s="87">
        <v>3719</v>
      </c>
    </row>
    <row r="21" spans="2:8" x14ac:dyDescent="0.35">
      <c r="B21" s="78" t="s">
        <v>50</v>
      </c>
      <c r="C21" s="84">
        <v>70</v>
      </c>
      <c r="D21" s="85">
        <v>-68</v>
      </c>
      <c r="E21" s="92">
        <v>242</v>
      </c>
      <c r="F21" s="86">
        <v>2383428.8392151599</v>
      </c>
      <c r="G21" s="86">
        <v>6559811.9397084797</v>
      </c>
      <c r="H21" s="87">
        <v>3647.6983867399999</v>
      </c>
    </row>
    <row r="22" spans="2:8" x14ac:dyDescent="0.35">
      <c r="B22" s="78" t="s">
        <v>51</v>
      </c>
      <c r="C22" s="84">
        <v>70</v>
      </c>
      <c r="D22" s="85">
        <v>-71</v>
      </c>
      <c r="E22" s="92">
        <v>200</v>
      </c>
      <c r="F22" s="86">
        <v>2383732.5102564902</v>
      </c>
      <c r="G22" s="86">
        <v>6559603.2136025801</v>
      </c>
      <c r="H22" s="87">
        <v>3725.5052581599998</v>
      </c>
    </row>
    <row r="23" spans="2:8" x14ac:dyDescent="0.35">
      <c r="B23" s="78" t="s">
        <v>53</v>
      </c>
      <c r="C23" s="84">
        <v>250</v>
      </c>
      <c r="D23" s="85">
        <v>-70</v>
      </c>
      <c r="E23" s="92">
        <v>199.6</v>
      </c>
      <c r="F23" s="86">
        <v>2383652</v>
      </c>
      <c r="G23" s="86">
        <v>6560106</v>
      </c>
      <c r="H23" s="87">
        <v>3672</v>
      </c>
    </row>
    <row r="24" spans="2:8" ht="15" thickBot="1" x14ac:dyDescent="0.4">
      <c r="B24" s="82" t="s">
        <v>55</v>
      </c>
      <c r="C24" s="8">
        <v>70</v>
      </c>
      <c r="D24" s="8">
        <v>-80</v>
      </c>
      <c r="E24" s="93">
        <v>152.4</v>
      </c>
      <c r="F24" s="88">
        <v>2383727</v>
      </c>
      <c r="G24" s="88">
        <v>6559175</v>
      </c>
      <c r="H24" s="89">
        <v>3675</v>
      </c>
    </row>
    <row r="25" spans="2:8" x14ac:dyDescent="0.35">
      <c r="B25" s="5" t="s">
        <v>57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 Assay Results</vt:lpstr>
      <vt:lpstr>Table 2 Hole 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McGibbon</dc:creator>
  <cp:lastModifiedBy>Mihaela Iancu</cp:lastModifiedBy>
  <dcterms:created xsi:type="dcterms:W3CDTF">2022-04-29T15:56:38Z</dcterms:created>
  <dcterms:modified xsi:type="dcterms:W3CDTF">2022-08-04T04:11:32Z</dcterms:modified>
</cp:coreProperties>
</file>