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ewenminingincorporated-my.sharepoint.com/personal/mihaela_mcewenmining_com/Documents/Desktop/2023_01-Los Azules Press Release/"/>
    </mc:Choice>
  </mc:AlternateContent>
  <xr:revisionPtr revIDLastSave="260" documentId="8_{17721B64-F7B8-45D0-86C8-44FDEB1ECD11}" xr6:coauthVersionLast="47" xr6:coauthVersionMax="47" xr10:uidLastSave="{AC39641A-A4AD-4C31-8533-D9B2A1669C58}"/>
  <bookViews>
    <workbookView xWindow="-110" yWindow="-110" windowWidth="19420" windowHeight="10300" xr2:uid="{9FDC240A-7C57-4550-B2B2-3FC87FE5A655}"/>
  </bookViews>
  <sheets>
    <sheet name="Table 1 Assay Results" sheetId="4" r:id="rId1"/>
    <sheet name="Table 2 Hole Locations" sheetId="3" r:id="rId2"/>
  </sheets>
  <definedNames>
    <definedName name="_xlnm._FilterDatabase" localSheetId="1" hidden="1">'Table 2 Hole Locations'!#REF!</definedName>
    <definedName name="_Toc118470467" localSheetId="0">'Table 1 Assay Results'!$C$2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" i="4" l="1"/>
  <c r="I23" i="4"/>
  <c r="H13" i="4"/>
  <c r="K12" i="4" s="1"/>
  <c r="H14" i="4"/>
  <c r="I12" i="4" s="1"/>
  <c r="H11" i="4"/>
  <c r="H25" i="4"/>
  <c r="H24" i="4"/>
  <c r="K23" i="4" s="1"/>
  <c r="H23" i="4"/>
  <c r="J12" i="4" l="1"/>
  <c r="H8" i="4"/>
  <c r="H15" i="4"/>
  <c r="H10" i="4"/>
  <c r="I9" i="4" s="1"/>
  <c r="H22" i="4"/>
  <c r="H20" i="4"/>
  <c r="H3" i="4"/>
  <c r="H9" i="4"/>
  <c r="H21" i="4"/>
  <c r="H16" i="4"/>
  <c r="H18" i="4"/>
  <c r="H12" i="4"/>
  <c r="H6" i="4"/>
  <c r="H17" i="4"/>
  <c r="H19" i="4"/>
  <c r="H5" i="4"/>
  <c r="H7" i="4"/>
  <c r="H4" i="4"/>
  <c r="K3" i="4" l="1"/>
  <c r="I3" i="4"/>
  <c r="K6" i="4"/>
  <c r="J6" i="4"/>
  <c r="I6" i="4"/>
  <c r="K20" i="4"/>
  <c r="I20" i="4"/>
  <c r="J20" i="4"/>
  <c r="J17" i="4"/>
  <c r="I17" i="4"/>
  <c r="K17" i="4"/>
</calcChain>
</file>

<file path=xl/sharedStrings.xml><?xml version="1.0" encoding="utf-8"?>
<sst xmlns="http://schemas.openxmlformats.org/spreadsheetml/2006/main" count="68" uniqueCount="40">
  <si>
    <t>Identifier</t>
  </si>
  <si>
    <t>Hole-ID</t>
  </si>
  <si>
    <t>From (m)</t>
  </si>
  <si>
    <t>To (m)</t>
  </si>
  <si>
    <t>Au (g/t)</t>
  </si>
  <si>
    <t>Length (m)</t>
  </si>
  <si>
    <t>Cu%</t>
  </si>
  <si>
    <t>Ag (g/t)</t>
  </si>
  <si>
    <t>Total</t>
  </si>
  <si>
    <t>Primary</t>
  </si>
  <si>
    <t>Comment</t>
  </si>
  <si>
    <t>Enriched</t>
  </si>
  <si>
    <t>Predominant Mineral Zone</t>
  </si>
  <si>
    <t>Section</t>
  </si>
  <si>
    <t>HOLE-ID</t>
  </si>
  <si>
    <t>Azimuth</t>
  </si>
  <si>
    <t>Dip</t>
  </si>
  <si>
    <t>Length</t>
  </si>
  <si>
    <t>Loc X</t>
  </si>
  <si>
    <t>Loc Y</t>
  </si>
  <si>
    <t>Loc Z</t>
  </si>
  <si>
    <t>AZ22169</t>
  </si>
  <si>
    <t>AZ22170</t>
  </si>
  <si>
    <t>AZ22171</t>
  </si>
  <si>
    <t>AZ22172</t>
  </si>
  <si>
    <t>AZ22173</t>
  </si>
  <si>
    <t>AZ22175</t>
  </si>
  <si>
    <t>AZ22176</t>
  </si>
  <si>
    <t>AZ22177</t>
  </si>
  <si>
    <t xml:space="preserve">Incl. 56m of 0.77 % Cu </t>
  </si>
  <si>
    <t>Incl. 56m of 0.89 % Cu</t>
  </si>
  <si>
    <t>incl. 96m of 1.13 % Cu</t>
  </si>
  <si>
    <t>Incl. 94m of 1.06 % Cu</t>
  </si>
  <si>
    <t>Incl. 32m of 1.19 % Cu</t>
  </si>
  <si>
    <t>Incl. 28m of 1.14 % Cu</t>
  </si>
  <si>
    <t>Incl. 108m of 1.71 % Cu</t>
  </si>
  <si>
    <t>Incl. 74m of 0.93 % Cu</t>
  </si>
  <si>
    <t>Incl. 51m of 0.54 % Cu</t>
  </si>
  <si>
    <t>Incl. 88m of 1.06 % Cu</t>
  </si>
  <si>
    <t>Coordinates listed in Table 2 based on Gauss Kruger - POSGAR 94 Zone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</si>
</sst>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/>
    <xf numFmtId="1" fontId="3" fillId="0" borderId="3" xfId="0" applyNumberFormat="1" applyFont="1" applyBorder="1"/>
    <xf numFmtId="0" fontId="0" fillId="0" borderId="10" xfId="0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164" fontId="0" fillId="0" borderId="8" xfId="0" applyNumberFormat="1" applyBorder="1"/>
    <xf numFmtId="164" fontId="1" fillId="0" borderId="8" xfId="0" applyNumberFormat="1" applyFont="1" applyBorder="1"/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right"/>
    </xf>
    <xf numFmtId="164" fontId="1" fillId="0" borderId="9" xfId="0" applyNumberFormat="1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3" fillId="0" borderId="2" xfId="0" applyFont="1" applyBorder="1"/>
    <xf numFmtId="1" fontId="3" fillId="0" borderId="3" xfId="0" applyNumberFormat="1" applyFont="1" applyBorder="1" applyAlignment="1">
      <alignment horizontal="right"/>
    </xf>
    <xf numFmtId="0" fontId="3" fillId="0" borderId="4" xfId="0" applyFont="1" applyBorder="1"/>
    <xf numFmtId="0" fontId="0" fillId="0" borderId="0" xfId="0" applyAlignment="1">
      <alignment horizontal="right"/>
    </xf>
    <xf numFmtId="164" fontId="1" fillId="0" borderId="0" xfId="0" applyNumberFormat="1" applyFont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right"/>
    </xf>
    <xf numFmtId="164" fontId="0" fillId="0" borderId="7" xfId="0" applyNumberFormat="1" applyBorder="1"/>
    <xf numFmtId="164" fontId="5" fillId="0" borderId="7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5" fillId="0" borderId="9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5" fillId="0" borderId="7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0" fillId="0" borderId="9" xfId="0" applyNumberFormat="1" applyBorder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3" xfId="0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2" xfId="0" applyFont="1" applyBorder="1" applyAlignment="1">
      <alignment horizontal="left"/>
    </xf>
    <xf numFmtId="1" fontId="3" fillId="0" borderId="7" xfId="0" applyNumberFormat="1" applyFont="1" applyBorder="1"/>
    <xf numFmtId="164" fontId="3" fillId="0" borderId="7" xfId="0" applyNumberFormat="1" applyFont="1" applyBorder="1"/>
    <xf numFmtId="1" fontId="3" fillId="0" borderId="7" xfId="0" applyNumberFormat="1" applyFont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1" fontId="3" fillId="0" borderId="0" xfId="0" applyNumberFormat="1" applyFont="1"/>
    <xf numFmtId="164" fontId="3" fillId="0" borderId="0" xfId="0" applyNumberFormat="1" applyFont="1"/>
    <xf numFmtId="1" fontId="3" fillId="0" borderId="0" xfId="0" applyNumberFormat="1" applyFont="1" applyAlignment="1">
      <alignment horizontal="right"/>
    </xf>
    <xf numFmtId="0" fontId="6" fillId="0" borderId="3" xfId="0" applyFont="1" applyBorder="1" applyAlignment="1">
      <alignment horizontal="left" vertical="center" wrapText="1"/>
    </xf>
    <xf numFmtId="164" fontId="0" fillId="0" borderId="0" xfId="0" applyNumberFormat="1"/>
    <xf numFmtId="164" fontId="0" fillId="0" borderId="9" xfId="0" applyNumberFormat="1" applyBorder="1"/>
    <xf numFmtId="0" fontId="1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164" fontId="8" fillId="0" borderId="9" xfId="0" applyNumberFormat="1" applyFont="1" applyBorder="1" applyAlignment="1">
      <alignment horizontal="right"/>
    </xf>
    <xf numFmtId="2" fontId="8" fillId="0" borderId="9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0" xfId="0" applyFont="1" applyBorder="1"/>
    <xf numFmtId="0" fontId="1" fillId="0" borderId="8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Alignment="1">
      <alignment horizontal="center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2" fillId="3" borderId="15" xfId="0" applyFont="1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1" fillId="3" borderId="1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  <color rgb="FFFF99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0524-DC8E-4DBB-BD85-4537D845BF4E}">
  <dimension ref="B1:L25"/>
  <sheetViews>
    <sheetView showGridLines="0" tabSelected="1" zoomScale="90" zoomScaleNormal="90" workbookViewId="0"/>
  </sheetViews>
  <sheetFormatPr defaultRowHeight="14.5" x14ac:dyDescent="0.35"/>
  <cols>
    <col min="1" max="1" width="3.90625" customWidth="1"/>
    <col min="2" max="2" width="11.7265625" style="1" hidden="1" customWidth="1"/>
    <col min="3" max="4" width="11.7265625" customWidth="1"/>
    <col min="5" max="5" width="25" customWidth="1"/>
    <col min="6" max="7" width="11.7265625" customWidth="1"/>
    <col min="8" max="8" width="14.81640625" customWidth="1"/>
    <col min="9" max="9" width="8.453125" customWidth="1"/>
    <col min="10" max="10" width="8" customWidth="1"/>
    <col min="11" max="11" width="8.81640625" customWidth="1"/>
    <col min="12" max="12" width="31" customWidth="1"/>
  </cols>
  <sheetData>
    <row r="1" spans="2:12" ht="15" thickBot="1" x14ac:dyDescent="0.4"/>
    <row r="2" spans="2:12" x14ac:dyDescent="0.35">
      <c r="B2" s="2" t="s">
        <v>0</v>
      </c>
      <c r="C2" s="71" t="s">
        <v>1</v>
      </c>
      <c r="D2" s="72" t="s">
        <v>13</v>
      </c>
      <c r="E2" s="73" t="s">
        <v>12</v>
      </c>
      <c r="F2" s="74" t="s">
        <v>2</v>
      </c>
      <c r="G2" s="74" t="s">
        <v>3</v>
      </c>
      <c r="H2" s="75" t="s">
        <v>5</v>
      </c>
      <c r="I2" s="76" t="s">
        <v>6</v>
      </c>
      <c r="J2" s="76" t="s">
        <v>4</v>
      </c>
      <c r="K2" s="76" t="s">
        <v>7</v>
      </c>
      <c r="L2" s="77" t="s">
        <v>10</v>
      </c>
    </row>
    <row r="3" spans="2:12" ht="15" x14ac:dyDescent="0.35">
      <c r="B3" s="1">
        <v>1</v>
      </c>
      <c r="C3" s="6" t="s">
        <v>21</v>
      </c>
      <c r="D3" s="7">
        <v>43</v>
      </c>
      <c r="E3" s="8" t="s">
        <v>8</v>
      </c>
      <c r="F3" s="67">
        <v>128</v>
      </c>
      <c r="G3" s="67">
        <v>526</v>
      </c>
      <c r="H3" s="9">
        <f>G3-F3</f>
        <v>398</v>
      </c>
      <c r="I3" s="33">
        <f>((H4*I4)+(H5*I5))/H3</f>
        <v>0.4850753768844222</v>
      </c>
      <c r="J3" s="33">
        <v>0.05</v>
      </c>
      <c r="K3" s="33">
        <f>((K4*H4)+(K5*H5))/H3</f>
        <v>1.4533165829145731</v>
      </c>
      <c r="L3" s="49"/>
    </row>
    <row r="4" spans="2:12" x14ac:dyDescent="0.35">
      <c r="C4" s="11"/>
      <c r="D4" s="1"/>
      <c r="E4" s="52" t="s">
        <v>11</v>
      </c>
      <c r="F4" s="53">
        <v>128</v>
      </c>
      <c r="G4" s="53">
        <v>390</v>
      </c>
      <c r="H4" s="22">
        <f t="shared" ref="H4:H22" si="0">G4-F4</f>
        <v>262</v>
      </c>
      <c r="I4" s="54">
        <v>0.55000000000000004</v>
      </c>
      <c r="J4" s="54">
        <v>0.04</v>
      </c>
      <c r="K4" s="54">
        <v>1.59</v>
      </c>
      <c r="L4" s="55" t="s">
        <v>36</v>
      </c>
    </row>
    <row r="5" spans="2:12" x14ac:dyDescent="0.35">
      <c r="C5" s="12"/>
      <c r="D5" s="13"/>
      <c r="E5" s="14" t="s">
        <v>9</v>
      </c>
      <c r="F5" s="29">
        <v>390</v>
      </c>
      <c r="G5" s="29">
        <v>526</v>
      </c>
      <c r="H5" s="51">
        <f t="shared" si="0"/>
        <v>136</v>
      </c>
      <c r="I5" s="34">
        <v>0.36</v>
      </c>
      <c r="J5" s="34">
        <v>0.05</v>
      </c>
      <c r="K5" s="34">
        <v>1.19</v>
      </c>
      <c r="L5" s="40" t="s">
        <v>37</v>
      </c>
    </row>
    <row r="6" spans="2:12" x14ac:dyDescent="0.35">
      <c r="B6" s="3">
        <v>2</v>
      </c>
      <c r="C6" s="16" t="s">
        <v>22</v>
      </c>
      <c r="D6" s="1">
        <v>44</v>
      </c>
      <c r="E6" s="21" t="s">
        <v>8</v>
      </c>
      <c r="F6" s="67">
        <v>130</v>
      </c>
      <c r="G6" s="67">
        <v>483</v>
      </c>
      <c r="H6" s="50">
        <f t="shared" si="0"/>
        <v>353</v>
      </c>
      <c r="I6" s="33">
        <f>((I7*H7)+(I8*H8))/353</f>
        <v>0.44900849858356939</v>
      </c>
      <c r="J6" s="33">
        <f>((J7*H7)+(J8*H8))/353</f>
        <v>3.3484419263456092E-2</v>
      </c>
      <c r="K6" s="33">
        <f>((K7*H7)+(K8*H8))/353</f>
        <v>1.4591501416430597</v>
      </c>
      <c r="L6" s="37"/>
    </row>
    <row r="7" spans="2:12" x14ac:dyDescent="0.35">
      <c r="B7" s="3"/>
      <c r="C7" s="11"/>
      <c r="D7" s="1"/>
      <c r="E7" s="52" t="s">
        <v>11</v>
      </c>
      <c r="F7" s="53">
        <v>130</v>
      </c>
      <c r="G7" s="53">
        <v>368</v>
      </c>
      <c r="H7" s="22">
        <f t="shared" si="0"/>
        <v>238</v>
      </c>
      <c r="I7" s="54">
        <v>0.55000000000000004</v>
      </c>
      <c r="J7" s="54">
        <v>0.04</v>
      </c>
      <c r="K7" s="54">
        <v>1.71</v>
      </c>
      <c r="L7" s="55" t="s">
        <v>34</v>
      </c>
    </row>
    <row r="8" spans="2:12" x14ac:dyDescent="0.35">
      <c r="B8" s="3"/>
      <c r="C8" s="11"/>
      <c r="D8" s="1"/>
      <c r="E8" s="21" t="s">
        <v>9</v>
      </c>
      <c r="F8" s="29">
        <v>368</v>
      </c>
      <c r="G8" s="29">
        <v>483</v>
      </c>
      <c r="H8" s="50">
        <f t="shared" si="0"/>
        <v>115</v>
      </c>
      <c r="I8" s="34">
        <v>0.24</v>
      </c>
      <c r="J8" s="34">
        <v>0.02</v>
      </c>
      <c r="K8" s="34">
        <v>0.94</v>
      </c>
      <c r="L8" s="41"/>
    </row>
    <row r="9" spans="2:12" x14ac:dyDescent="0.35">
      <c r="C9" s="62" t="s">
        <v>23</v>
      </c>
      <c r="D9" s="63">
        <v>45</v>
      </c>
      <c r="E9" s="56" t="s">
        <v>8</v>
      </c>
      <c r="F9" s="28">
        <v>94</v>
      </c>
      <c r="G9" s="28">
        <v>470.2</v>
      </c>
      <c r="H9" s="10">
        <f>G9-F9</f>
        <v>376.2</v>
      </c>
      <c r="I9" s="31">
        <f>((I10*H10)+(I11*H11))/376.2</f>
        <v>0.50567251461988305</v>
      </c>
      <c r="J9" s="31">
        <v>0.04</v>
      </c>
      <c r="K9" s="31">
        <v>1.41</v>
      </c>
      <c r="L9" s="39"/>
    </row>
    <row r="10" spans="2:12" x14ac:dyDescent="0.35">
      <c r="C10" s="11"/>
      <c r="D10" s="1"/>
      <c r="E10" s="52" t="s">
        <v>11</v>
      </c>
      <c r="F10" s="53">
        <v>94</v>
      </c>
      <c r="G10" s="53">
        <v>435</v>
      </c>
      <c r="H10" s="22">
        <f>G10-F10</f>
        <v>341</v>
      </c>
      <c r="I10" s="54">
        <v>0.53</v>
      </c>
      <c r="J10" s="54">
        <v>0.03</v>
      </c>
      <c r="K10" s="54">
        <v>1.37</v>
      </c>
      <c r="L10" s="55" t="s">
        <v>38</v>
      </c>
    </row>
    <row r="11" spans="2:12" x14ac:dyDescent="0.35">
      <c r="C11" s="12"/>
      <c r="D11" s="13"/>
      <c r="E11" s="14" t="s">
        <v>9</v>
      </c>
      <c r="F11" s="29">
        <v>435</v>
      </c>
      <c r="G11" s="29">
        <v>470.2</v>
      </c>
      <c r="H11" s="15">
        <f t="shared" ref="H11" si="1">G11-F11</f>
        <v>35.199999999999989</v>
      </c>
      <c r="I11" s="34">
        <v>0.27</v>
      </c>
      <c r="J11" s="34">
        <v>0.04</v>
      </c>
      <c r="K11" s="34">
        <v>0.75</v>
      </c>
      <c r="L11" s="41"/>
    </row>
    <row r="12" spans="2:12" x14ac:dyDescent="0.35">
      <c r="C12" s="17" t="s">
        <v>24</v>
      </c>
      <c r="D12" s="1">
        <v>41</v>
      </c>
      <c r="E12" s="21" t="s">
        <v>8</v>
      </c>
      <c r="F12" s="67">
        <v>116</v>
      </c>
      <c r="G12" s="67">
        <v>545</v>
      </c>
      <c r="H12" s="50">
        <f t="shared" si="0"/>
        <v>429</v>
      </c>
      <c r="I12" s="33">
        <f>((I13*H13)+(I14*H14))/429</f>
        <v>0.46142191142191141</v>
      </c>
      <c r="J12" s="33">
        <f>((J13*H13)+(J14*H14))/429</f>
        <v>0.10326340326340328</v>
      </c>
      <c r="K12" s="33">
        <f>((K13*H13)+(K14*H14))/429</f>
        <v>1.2089743589743591</v>
      </c>
      <c r="L12" s="39"/>
    </row>
    <row r="13" spans="2:12" x14ac:dyDescent="0.35">
      <c r="C13" s="11"/>
      <c r="D13" s="1"/>
      <c r="E13" s="52" t="s">
        <v>11</v>
      </c>
      <c r="F13" s="53">
        <v>116</v>
      </c>
      <c r="G13" s="53">
        <v>348</v>
      </c>
      <c r="H13" s="22">
        <f>G13-F13</f>
        <v>232</v>
      </c>
      <c r="I13" s="31">
        <v>0.59</v>
      </c>
      <c r="J13" s="31">
        <v>0.14000000000000001</v>
      </c>
      <c r="K13" s="31">
        <v>1.31</v>
      </c>
      <c r="L13" s="55" t="s">
        <v>33</v>
      </c>
    </row>
    <row r="14" spans="2:12" x14ac:dyDescent="0.35">
      <c r="C14" s="11"/>
      <c r="D14" s="1"/>
      <c r="E14" s="21" t="s">
        <v>9</v>
      </c>
      <c r="F14" s="29">
        <v>348</v>
      </c>
      <c r="G14" s="29">
        <v>545</v>
      </c>
      <c r="H14" s="50">
        <f>G14-F14</f>
        <v>197</v>
      </c>
      <c r="I14" s="35">
        <v>0.31</v>
      </c>
      <c r="J14" s="35">
        <v>0.06</v>
      </c>
      <c r="K14" s="35">
        <v>1.0900000000000001</v>
      </c>
      <c r="L14" s="41"/>
    </row>
    <row r="15" spans="2:12" x14ac:dyDescent="0.35">
      <c r="C15" s="62" t="s">
        <v>25</v>
      </c>
      <c r="D15" s="63">
        <v>44</v>
      </c>
      <c r="E15" s="56" t="s">
        <v>8</v>
      </c>
      <c r="F15" s="30">
        <v>94</v>
      </c>
      <c r="G15" s="30">
        <v>331.2</v>
      </c>
      <c r="H15" s="10">
        <f t="shared" si="0"/>
        <v>237.2</v>
      </c>
      <c r="I15" s="31">
        <v>1.05</v>
      </c>
      <c r="J15" s="31">
        <v>0.09</v>
      </c>
      <c r="K15" s="31">
        <v>1.19</v>
      </c>
      <c r="L15" s="57"/>
    </row>
    <row r="16" spans="2:12" x14ac:dyDescent="0.35">
      <c r="C16" s="12"/>
      <c r="D16" s="13"/>
      <c r="E16" s="58" t="s">
        <v>11</v>
      </c>
      <c r="F16" s="59">
        <v>94</v>
      </c>
      <c r="G16" s="59">
        <v>331.2</v>
      </c>
      <c r="H16" s="15">
        <f t="shared" si="0"/>
        <v>237.2</v>
      </c>
      <c r="I16" s="60">
        <v>1.05</v>
      </c>
      <c r="J16" s="60">
        <v>0.09</v>
      </c>
      <c r="K16" s="60">
        <v>1.19</v>
      </c>
      <c r="L16" s="61" t="s">
        <v>35</v>
      </c>
    </row>
    <row r="17" spans="3:12" x14ac:dyDescent="0.35">
      <c r="C17" s="64" t="s">
        <v>26</v>
      </c>
      <c r="D17" s="65">
        <v>36</v>
      </c>
      <c r="E17" s="52" t="s">
        <v>8</v>
      </c>
      <c r="F17" s="28">
        <v>70</v>
      </c>
      <c r="G17" s="28">
        <v>274</v>
      </c>
      <c r="H17" s="22">
        <f t="shared" si="0"/>
        <v>204</v>
      </c>
      <c r="I17" s="36">
        <f>((I18*H18)+(I19*H19))/217</f>
        <v>0.72175115207373275</v>
      </c>
      <c r="J17" s="36">
        <f>((J18*H18)+(J19*H19))/217</f>
        <v>5.4470046082949308E-2</v>
      </c>
      <c r="K17" s="36">
        <f>((K18*H18)+(K19*H19))/217</f>
        <v>1.1711520737327188</v>
      </c>
      <c r="L17" s="55"/>
    </row>
    <row r="18" spans="3:12" x14ac:dyDescent="0.35">
      <c r="C18" s="11"/>
      <c r="D18" s="1"/>
      <c r="E18" s="52" t="s">
        <v>11</v>
      </c>
      <c r="F18" s="53">
        <v>70</v>
      </c>
      <c r="G18" s="53">
        <v>260</v>
      </c>
      <c r="H18" s="22">
        <f t="shared" si="0"/>
        <v>190</v>
      </c>
      <c r="I18" s="54">
        <v>0.8</v>
      </c>
      <c r="J18" s="54">
        <v>0.06</v>
      </c>
      <c r="K18" s="54">
        <v>1.3</v>
      </c>
      <c r="L18" s="55" t="s">
        <v>32</v>
      </c>
    </row>
    <row r="19" spans="3:12" x14ac:dyDescent="0.35">
      <c r="C19" s="11"/>
      <c r="D19" s="1"/>
      <c r="E19" s="21" t="s">
        <v>9</v>
      </c>
      <c r="F19" s="29">
        <v>260</v>
      </c>
      <c r="G19" s="29">
        <v>274</v>
      </c>
      <c r="H19" s="50">
        <f t="shared" si="0"/>
        <v>14</v>
      </c>
      <c r="I19" s="34">
        <v>0.33</v>
      </c>
      <c r="J19" s="34">
        <v>0.03</v>
      </c>
      <c r="K19" s="34">
        <v>0.51</v>
      </c>
      <c r="L19" s="41"/>
    </row>
    <row r="20" spans="3:12" x14ac:dyDescent="0.35">
      <c r="C20" s="62" t="s">
        <v>27</v>
      </c>
      <c r="D20" s="63">
        <v>43</v>
      </c>
      <c r="E20" s="56" t="s">
        <v>8</v>
      </c>
      <c r="F20" s="28">
        <v>98</v>
      </c>
      <c r="G20" s="28">
        <v>445.9</v>
      </c>
      <c r="H20" s="10">
        <f t="shared" si="0"/>
        <v>347.9</v>
      </c>
      <c r="I20" s="36">
        <f>((I21*H21)+(I22*H22))/347.9</f>
        <v>0.81393791319344644</v>
      </c>
      <c r="J20" s="36">
        <f>((J21*H21)+(J22*H22))/347.9</f>
        <v>0.1005116412762288</v>
      </c>
      <c r="K20" s="36">
        <f>((K21*H21)+(K22*H22))/347.9</f>
        <v>2.5177062374245471</v>
      </c>
      <c r="L20" s="57"/>
    </row>
    <row r="21" spans="3:12" x14ac:dyDescent="0.35">
      <c r="C21" s="11"/>
      <c r="D21" s="1"/>
      <c r="E21" s="52" t="s">
        <v>11</v>
      </c>
      <c r="F21" s="53">
        <v>98</v>
      </c>
      <c r="G21" s="53">
        <v>324</v>
      </c>
      <c r="H21" s="22">
        <f t="shared" si="0"/>
        <v>226</v>
      </c>
      <c r="I21" s="54">
        <v>0.87</v>
      </c>
      <c r="J21" s="54">
        <v>0.09</v>
      </c>
      <c r="K21" s="54">
        <v>1.88</v>
      </c>
      <c r="L21" s="55" t="s">
        <v>31</v>
      </c>
    </row>
    <row r="22" spans="3:12" x14ac:dyDescent="0.35">
      <c r="C22" s="12"/>
      <c r="D22" s="13"/>
      <c r="E22" s="58" t="s">
        <v>9</v>
      </c>
      <c r="F22" s="59">
        <v>324</v>
      </c>
      <c r="G22" s="59">
        <v>445.9</v>
      </c>
      <c r="H22" s="15">
        <f t="shared" si="0"/>
        <v>121.89999999999998</v>
      </c>
      <c r="I22" s="60">
        <v>0.71</v>
      </c>
      <c r="J22" s="60">
        <v>0.12</v>
      </c>
      <c r="K22" s="60">
        <v>3.7</v>
      </c>
      <c r="L22" s="61" t="s">
        <v>30</v>
      </c>
    </row>
    <row r="23" spans="3:12" x14ac:dyDescent="0.35">
      <c r="C23" s="62" t="s">
        <v>28</v>
      </c>
      <c r="D23" s="63">
        <v>42</v>
      </c>
      <c r="E23" s="8" t="s">
        <v>8</v>
      </c>
      <c r="F23" s="67">
        <v>102</v>
      </c>
      <c r="G23" s="67">
        <v>413</v>
      </c>
      <c r="H23" s="9">
        <f>G23-F23</f>
        <v>311</v>
      </c>
      <c r="I23" s="66">
        <f>((I24*H24)+(I25*H25))/311</f>
        <v>0.47951768488745977</v>
      </c>
      <c r="J23" s="66">
        <f>((J24*H24)+(J25*H25))/311</f>
        <v>4.7620578778135046E-2</v>
      </c>
      <c r="K23" s="66">
        <f>((K24*H24)+(K25*H25))/311</f>
        <v>1.0368488745980706</v>
      </c>
      <c r="L23" s="37"/>
    </row>
    <row r="24" spans="3:12" x14ac:dyDescent="0.35">
      <c r="C24" s="11"/>
      <c r="D24" s="1"/>
      <c r="E24" s="52" t="s">
        <v>11</v>
      </c>
      <c r="F24" s="53">
        <v>102</v>
      </c>
      <c r="G24" s="53">
        <v>334</v>
      </c>
      <c r="H24" s="22">
        <f t="shared" ref="H24:H25" si="2">G24-F24</f>
        <v>232</v>
      </c>
      <c r="I24" s="54">
        <v>0.51</v>
      </c>
      <c r="J24" s="54">
        <v>0.04</v>
      </c>
      <c r="K24" s="54">
        <v>0.92</v>
      </c>
      <c r="L24" s="55" t="s">
        <v>29</v>
      </c>
    </row>
    <row r="25" spans="3:12" ht="15" thickBot="1" x14ac:dyDescent="0.4">
      <c r="C25" s="23"/>
      <c r="D25" s="24"/>
      <c r="E25" s="25" t="s">
        <v>9</v>
      </c>
      <c r="F25" s="27">
        <v>334</v>
      </c>
      <c r="G25" s="27">
        <v>413</v>
      </c>
      <c r="H25" s="26">
        <f t="shared" si="2"/>
        <v>79</v>
      </c>
      <c r="I25" s="32">
        <v>0.39</v>
      </c>
      <c r="J25" s="32">
        <v>7.0000000000000007E-2</v>
      </c>
      <c r="K25" s="32">
        <v>1.38</v>
      </c>
      <c r="L25" s="38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7A2D8-3543-4BF5-99A7-9D8AC89B0AAA}">
  <dimension ref="B1:H11"/>
  <sheetViews>
    <sheetView showGridLines="0" zoomScale="120" zoomScaleNormal="120" workbookViewId="0"/>
  </sheetViews>
  <sheetFormatPr defaultColWidth="8.81640625" defaultRowHeight="14.5" x14ac:dyDescent="0.35"/>
  <cols>
    <col min="2" max="2" width="9.26953125" customWidth="1"/>
    <col min="3" max="3" width="7.26953125" customWidth="1"/>
    <col min="4" max="4" width="6.81640625" customWidth="1"/>
    <col min="5" max="5" width="8.1796875" customWidth="1"/>
    <col min="6" max="6" width="10.81640625" style="1" customWidth="1"/>
    <col min="7" max="7" width="11.26953125" style="1" customWidth="1"/>
    <col min="8" max="8" width="7.7265625" customWidth="1"/>
    <col min="11" max="11" width="15.1796875" bestFit="1" customWidth="1"/>
  </cols>
  <sheetData>
    <row r="1" spans="2:8" ht="15" thickBot="1" x14ac:dyDescent="0.4"/>
    <row r="2" spans="2:8" x14ac:dyDescent="0.35">
      <c r="B2" s="68" t="s">
        <v>14</v>
      </c>
      <c r="C2" s="69" t="s">
        <v>15</v>
      </c>
      <c r="D2" s="69" t="s">
        <v>16</v>
      </c>
      <c r="E2" s="69" t="s">
        <v>17</v>
      </c>
      <c r="F2" s="69" t="s">
        <v>18</v>
      </c>
      <c r="G2" s="69" t="s">
        <v>19</v>
      </c>
      <c r="H2" s="70" t="s">
        <v>20</v>
      </c>
    </row>
    <row r="3" spans="2:8" x14ac:dyDescent="0.35">
      <c r="B3" s="18" t="s">
        <v>21</v>
      </c>
      <c r="C3" s="46">
        <v>250</v>
      </c>
      <c r="D3" s="46">
        <v>-67</v>
      </c>
      <c r="E3" s="46">
        <v>526</v>
      </c>
      <c r="F3" s="46">
        <v>2383254</v>
      </c>
      <c r="G3" s="46">
        <v>6559520</v>
      </c>
      <c r="H3" s="5">
        <v>3637</v>
      </c>
    </row>
    <row r="4" spans="2:8" x14ac:dyDescent="0.35">
      <c r="B4" s="18" t="s">
        <v>22</v>
      </c>
      <c r="C4" s="46">
        <v>250</v>
      </c>
      <c r="D4" s="46">
        <v>-77</v>
      </c>
      <c r="E4" s="46">
        <v>483</v>
      </c>
      <c r="F4" s="46">
        <v>2383235</v>
      </c>
      <c r="G4" s="46">
        <v>6559566</v>
      </c>
      <c r="H4" s="5">
        <v>3633</v>
      </c>
    </row>
    <row r="5" spans="2:8" x14ac:dyDescent="0.35">
      <c r="B5" s="18" t="s">
        <v>23</v>
      </c>
      <c r="C5" s="46">
        <v>250</v>
      </c>
      <c r="D5" s="46">
        <v>-72</v>
      </c>
      <c r="E5" s="46">
        <v>470.2</v>
      </c>
      <c r="F5" s="46">
        <v>2383222</v>
      </c>
      <c r="G5" s="46">
        <v>6559615</v>
      </c>
      <c r="H5" s="5">
        <v>3631</v>
      </c>
    </row>
    <row r="6" spans="2:8" x14ac:dyDescent="0.35">
      <c r="B6" s="18" t="s">
        <v>24</v>
      </c>
      <c r="C6" s="46">
        <v>247</v>
      </c>
      <c r="D6" s="46">
        <v>-78</v>
      </c>
      <c r="E6" s="46">
        <v>545</v>
      </c>
      <c r="F6" s="46">
        <v>2383251</v>
      </c>
      <c r="G6" s="46">
        <v>6559416</v>
      </c>
      <c r="H6" s="5">
        <v>3637</v>
      </c>
    </row>
    <row r="7" spans="2:8" x14ac:dyDescent="0.35">
      <c r="B7" s="18" t="s">
        <v>25</v>
      </c>
      <c r="C7" s="46">
        <v>70</v>
      </c>
      <c r="D7" s="46">
        <v>-76</v>
      </c>
      <c r="E7" s="46">
        <v>331.2</v>
      </c>
      <c r="F7" s="46">
        <v>2383301</v>
      </c>
      <c r="G7" s="46">
        <v>6559591</v>
      </c>
      <c r="H7" s="5">
        <v>3641</v>
      </c>
    </row>
    <row r="8" spans="2:8" x14ac:dyDescent="0.35">
      <c r="B8" s="18" t="s">
        <v>26</v>
      </c>
      <c r="C8" s="46">
        <v>250</v>
      </c>
      <c r="D8" s="46">
        <v>-70</v>
      </c>
      <c r="E8" s="47">
        <v>274</v>
      </c>
      <c r="F8" s="48">
        <v>2383345</v>
      </c>
      <c r="G8" s="48">
        <v>6559172</v>
      </c>
      <c r="H8" s="19">
        <v>3640</v>
      </c>
    </row>
    <row r="9" spans="2:8" x14ac:dyDescent="0.35">
      <c r="B9" s="18" t="s">
        <v>27</v>
      </c>
      <c r="C9" s="46">
        <v>70</v>
      </c>
      <c r="D9" s="46">
        <v>-81</v>
      </c>
      <c r="E9" s="47">
        <v>445.9</v>
      </c>
      <c r="F9" s="48">
        <v>2383254</v>
      </c>
      <c r="G9" s="48">
        <v>6559520</v>
      </c>
      <c r="H9" s="19">
        <v>3637</v>
      </c>
    </row>
    <row r="10" spans="2:8" ht="15" thickBot="1" x14ac:dyDescent="0.4">
      <c r="B10" s="20" t="s">
        <v>28</v>
      </c>
      <c r="C10" s="42">
        <v>250</v>
      </c>
      <c r="D10" s="42">
        <v>-65</v>
      </c>
      <c r="E10" s="43">
        <v>413</v>
      </c>
      <c r="F10" s="44">
        <v>2383258</v>
      </c>
      <c r="G10" s="44">
        <v>6559468</v>
      </c>
      <c r="H10" s="45">
        <v>3637</v>
      </c>
    </row>
    <row r="11" spans="2:8" x14ac:dyDescent="0.35">
      <c r="B11" s="4" t="s">
        <v>39</v>
      </c>
    </row>
  </sheetData>
  <phoneticPr fontId="7" type="noConversion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 Assay Results</vt:lpstr>
      <vt:lpstr>Table 2 Hole Locations</vt:lpstr>
      <vt:lpstr>'Table 1 Assay Results'!_Toc118470467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McGibbon</dc:creator>
  <cp:lastModifiedBy>Mihaela Iancu</cp:lastModifiedBy>
  <dcterms:created xsi:type="dcterms:W3CDTF">2022-04-29T15:56:38Z</dcterms:created>
  <dcterms:modified xsi:type="dcterms:W3CDTF">2023-01-24T00:01:28Z</dcterms:modified>
</cp:coreProperties>
</file>